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ir.uib.no\home3\rcl061\"/>
    </mc:Choice>
  </mc:AlternateContent>
  <bookViews>
    <workbookView xWindow="0" yWindow="0" windowWidth="28800" windowHeight="12600" tabRatio="780"/>
  </bookViews>
  <sheets>
    <sheet name="Table 1 deviations" sheetId="11" r:id="rId1"/>
    <sheet name="Table 2 unforseen use" sheetId="10" r:id="rId2"/>
    <sheet name="ANNEX 2 &amp; WT6" sheetId="12" r:id="rId3"/>
    <sheet name="Sheet3" sheetId="14" state="hidden" r:id="rId4"/>
  </sheets>
  <definedNames>
    <definedName name="p_name">'ANNEX 2 &amp; WT6'!$C$13:$C$52</definedName>
    <definedName name="_xlnm.Print_Area" localSheetId="0">'Table 1 deviations'!$A$4:$Q$49</definedName>
    <definedName name="_xlnm.Print_Area" localSheetId="1">'Table 2 unforseen use'!$A$1:$L$61</definedName>
  </definedNames>
  <calcPr calcId="162913"/>
</workbook>
</file>

<file path=xl/calcChain.xml><?xml version="1.0" encoding="utf-8"?>
<calcChain xmlns="http://schemas.openxmlformats.org/spreadsheetml/2006/main">
  <c r="Q19" i="11" l="1"/>
  <c r="Q18" i="11"/>
  <c r="Q17" i="11"/>
  <c r="Q16" i="11"/>
  <c r="O16" i="11"/>
  <c r="O20" i="11" s="1"/>
  <c r="N16" i="11"/>
  <c r="N20" i="11" s="1"/>
  <c r="M16" i="11"/>
  <c r="M20" i="11" s="1"/>
  <c r="L16" i="11"/>
  <c r="L20" i="11" s="1"/>
  <c r="K16" i="11"/>
  <c r="K20" i="11" s="1"/>
  <c r="J16" i="11"/>
  <c r="J20" i="11" s="1"/>
  <c r="I16" i="11"/>
  <c r="I20" i="11" s="1"/>
  <c r="H16" i="11"/>
  <c r="H20" i="11" s="1"/>
  <c r="G16" i="11"/>
  <c r="F16" i="11"/>
  <c r="E16" i="11"/>
  <c r="D16" i="11"/>
  <c r="C16" i="11"/>
  <c r="B16" i="11"/>
  <c r="V52" i="12" l="1"/>
  <c r="S52" i="12"/>
  <c r="R52" i="12"/>
  <c r="P52" i="12"/>
  <c r="O52" i="12"/>
  <c r="N52" i="12"/>
  <c r="M52" i="12"/>
  <c r="L52" i="12"/>
  <c r="K52" i="12"/>
  <c r="J52" i="12"/>
  <c r="I52" i="12"/>
  <c r="H52" i="12"/>
  <c r="G52" i="12"/>
  <c r="B13" i="11" l="1"/>
  <c r="AC18" i="11"/>
  <c r="AC17" i="11"/>
  <c r="AC16" i="11"/>
  <c r="AA16" i="11" s="1"/>
  <c r="AA17" i="11" s="1"/>
  <c r="AA18" i="11" s="1"/>
  <c r="C20" i="11" l="1"/>
  <c r="G20" i="11"/>
  <c r="F20" i="11"/>
  <c r="D20" i="11"/>
  <c r="E20" i="11"/>
  <c r="B20" i="11"/>
  <c r="Q20" i="11" l="1"/>
</calcChain>
</file>

<file path=xl/sharedStrings.xml><?xml version="1.0" encoding="utf-8"?>
<sst xmlns="http://schemas.openxmlformats.org/spreadsheetml/2006/main" count="601" uniqueCount="274">
  <si>
    <t>If yes, please explain the type of cost and why there has been a major deviation below:</t>
  </si>
  <si>
    <t xml:space="preserve">If there are any deviations between the planned and actual person-months, please explain why and if this has had/will have </t>
  </si>
  <si>
    <t>Deviation planned-actual</t>
  </si>
  <si>
    <t xml:space="preserve">any impact on the planned project work according to Annex I: </t>
  </si>
  <si>
    <t>Table 1 Explanation of deviations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</si>
  <si>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</si>
  <si>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</si>
  <si>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</si>
  <si>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</si>
  <si>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</si>
  <si>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</si>
  <si>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</si>
  <si>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</si>
  <si>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</si>
  <si>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</si>
  <si>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Actual person-months period 1</t>
  </si>
  <si>
    <t>Actual person-months period 2</t>
  </si>
  <si>
    <t>Actual person-months period 3</t>
  </si>
  <si>
    <t>NO</t>
  </si>
  <si>
    <t>YES</t>
  </si>
  <si>
    <t xml:space="preserve">Have there been any major deviations between planned and actual costs in the project period **? </t>
  </si>
  <si>
    <t>1. Person-months</t>
  </si>
  <si>
    <t>2, Deviations in costs/resources</t>
  </si>
  <si>
    <t>2. Please explain any major deviations between planned and actual costs (personnel, equipment, travel, consumables etc)</t>
  </si>
  <si>
    <t>3. Please explain any transfer of cost categories</t>
  </si>
  <si>
    <t>2: Please explain any unforeseen use of in kind contribution from third party (free or against payment) not identified in Annex 1</t>
  </si>
  <si>
    <t>1. Unforeseen use of subcontracting</t>
  </si>
  <si>
    <t>This does not however imply that the costs will be accepted by the Commission</t>
  </si>
  <si>
    <t>The work (the tasks) performed by a subcontractor which may cover only a limited part of the project;</t>
  </si>
  <si>
    <t>Explanation of the circumstances which caused the need for a subcontract, taking into account the specific characteristics of the project;</t>
  </si>
  <si>
    <t>If the reported use of subcontracting is not described in Annex 1 please explain the following:</t>
  </si>
  <si>
    <t>The confirmation that the subcontractor has been selected ensuring the best value for money or, if appropriate, the lowest price and avoiding any conflict of interests.</t>
  </si>
  <si>
    <t>2. Unforeseen use of in kind contribution from third party against payment or free of charge</t>
  </si>
  <si>
    <t>If the reported use of in kind contribution from a third party is not described in Annex 1 please explain the following:</t>
  </si>
  <si>
    <t>Identify and describe the third party;</t>
  </si>
  <si>
    <t>Explanation of the circumstances which caused the need for using these resources for carrying out the work.</t>
  </si>
  <si>
    <t>Table 2 - Explanation of unforeseen use of third parties</t>
  </si>
  <si>
    <t>1. Please explain any unforeseen use of subcontracting (any subcontractors not identified in Annex 1)</t>
  </si>
  <si>
    <t>**) Ref. Annex 1 table 3.4b: Other diect cost items and Annex 2 in the Grant Agreement as a basis for explaining deviations</t>
  </si>
  <si>
    <t>to be used as a basis  for explaining deviations.</t>
  </si>
  <si>
    <t xml:space="preserve">*) Ref. Annex 1 part A, 1.3.6 Summary of project effort in person-months (and 1.3.3 Work package descriptions). Here are the person-months </t>
  </si>
  <si>
    <t>Total planned person-months *</t>
  </si>
  <si>
    <t>WP11</t>
  </si>
  <si>
    <t>48 months</t>
  </si>
  <si>
    <t>Start date</t>
  </si>
  <si>
    <t>period 1 end date</t>
  </si>
  <si>
    <t>period 2 end date</t>
  </si>
  <si>
    <t>period 3 end date</t>
  </si>
  <si>
    <t>1, Please include your total planned and actual person-months for period 2, and explain any major deviations</t>
  </si>
  <si>
    <t>PIC</t>
  </si>
  <si>
    <t>Role</t>
  </si>
  <si>
    <t>Total</t>
  </si>
  <si>
    <t>CNRS</t>
  </si>
  <si>
    <t>CENTRE NATIONAL DE LA RECHERCHE SCIENTIFIQUE CNRS</t>
  </si>
  <si>
    <t>10a</t>
  </si>
  <si>
    <t>Actual</t>
  </si>
  <si>
    <t>a</t>
  </si>
  <si>
    <t>e</t>
  </si>
  <si>
    <t xml:space="preserve">Set Partner name here </t>
  </si>
  <si>
    <t>What resources were made available by the third party respectively against payment or free of charge</t>
  </si>
  <si>
    <r>
      <t xml:space="preserve">The coordinator strongly recomends that </t>
    </r>
    <r>
      <rPr>
        <b/>
        <sz val="12"/>
        <rFont val="Arial"/>
        <family val="2"/>
      </rPr>
      <t>all use</t>
    </r>
    <r>
      <rPr>
        <sz val="12"/>
        <rFont val="Arial"/>
        <family val="2"/>
      </rPr>
      <t xml:space="preserve"> of third parties are clarified with the coordinator and Commission in advance. </t>
    </r>
  </si>
  <si>
    <t>However, the Grant Agreement does allow to report the use of unforeseen subcontracting (Article 13) and in kind contribution from third parties (Article 11 &amp; Article 12)</t>
  </si>
  <si>
    <r>
      <t>Estimated eligible</t>
    </r>
    <r>
      <rPr>
        <b/>
        <vertAlign val="superscript"/>
        <sz val="8"/>
        <color rgb="FF000000"/>
        <rFont val="Times New Roman"/>
        <family val="1"/>
      </rPr>
      <t>1</t>
    </r>
    <r>
      <rPr>
        <b/>
        <sz val="8"/>
        <color rgb="FF000000"/>
        <rFont val="Times New Roman"/>
        <family val="1"/>
      </rPr>
      <t xml:space="preserve"> costs (per budget category)</t>
    </r>
  </si>
  <si>
    <t>EU contribution</t>
  </si>
  <si>
    <t>Additional information</t>
  </si>
  <si>
    <t>A. Direct personnel costs</t>
  </si>
  <si>
    <t>B. Direct costs of</t>
  </si>
  <si>
    <t>[C. Direct costs of fin. support]</t>
  </si>
  <si>
    <t>D. Other direct costs</t>
  </si>
  <si>
    <r>
      <t>E. Indirect costs</t>
    </r>
    <r>
      <rPr>
        <b/>
        <vertAlign val="superscript"/>
        <sz val="8"/>
        <color rgb="FF000000"/>
        <rFont val="Times New Roman"/>
        <family val="1"/>
      </rPr>
      <t>2</t>
    </r>
  </si>
  <si>
    <t>Total costs</t>
  </si>
  <si>
    <t>Reimbursement rate %</t>
  </si>
  <si>
    <r>
      <t>Maximum EU contribution</t>
    </r>
    <r>
      <rPr>
        <b/>
        <vertAlign val="superscript"/>
        <sz val="8"/>
        <color rgb="FF000000"/>
        <rFont val="Times New Roman"/>
        <family val="1"/>
      </rPr>
      <t>3</t>
    </r>
  </si>
  <si>
    <t>Maximum</t>
  </si>
  <si>
    <t>Information for indirect costs</t>
  </si>
  <si>
    <t>Information for auditors</t>
  </si>
  <si>
    <t>Other information</t>
  </si>
  <si>
    <t>subcontracting</t>
  </si>
  <si>
    <r>
      <t>grant amount</t>
    </r>
    <r>
      <rPr>
        <b/>
        <vertAlign val="superscript"/>
        <sz val="8"/>
        <color rgb="FF000000"/>
        <rFont val="Times New Roman"/>
        <family val="1"/>
      </rPr>
      <t>4</t>
    </r>
  </si>
  <si>
    <t>A.1 Employees (or equivalent)</t>
  </si>
  <si>
    <t>A.4 SME owners without salary</t>
  </si>
  <si>
    <t>D.1 Travel</t>
  </si>
  <si>
    <t>D.5 Costs of internally invoiced  goods and services</t>
  </si>
  <si>
    <t>Estimated costs of in-kind contributions not used on premises</t>
  </si>
  <si>
    <t>Declaration of</t>
  </si>
  <si>
    <t>Estimated costs of beneficiaries/ linked third parties not receiving funding/ international partners</t>
  </si>
  <si>
    <t>A.2 Natural persons under direct contract</t>
  </si>
  <si>
    <t>A.5 Beneficiaries that are natural persons without salary</t>
  </si>
  <si>
    <t>D.2 Equipment</t>
  </si>
  <si>
    <t>costs under Point</t>
  </si>
  <si>
    <t>A.3 Seconded persons</t>
  </si>
  <si>
    <t>D.3 Other goods and services</t>
  </si>
  <si>
    <t>D.4</t>
  </si>
  <si>
    <t>[A.6 Personnel for providing access to research infrastructure]</t>
  </si>
  <si>
    <t>D.4 Costs of large research infrastructure</t>
  </si>
  <si>
    <r>
      <t>Form of costs</t>
    </r>
    <r>
      <rPr>
        <vertAlign val="superscript"/>
        <sz val="8"/>
        <color rgb="FF000000"/>
        <rFont val="Times New Roman"/>
        <family val="1"/>
      </rPr>
      <t>6</t>
    </r>
  </si>
  <si>
    <r>
      <t>Unit</t>
    </r>
    <r>
      <rPr>
        <vertAlign val="superscript"/>
        <sz val="8"/>
        <color rgb="FF000000"/>
        <rFont val="Times New Roman"/>
        <family val="1"/>
      </rPr>
      <t>7</t>
    </r>
  </si>
  <si>
    <r>
      <t>Unit</t>
    </r>
    <r>
      <rPr>
        <vertAlign val="superscript"/>
        <sz val="8"/>
        <color rgb="FF000000"/>
        <rFont val="Times New Roman"/>
        <family val="1"/>
      </rPr>
      <t>8</t>
    </r>
  </si>
  <si>
    <r>
      <t>Unit</t>
    </r>
    <r>
      <rPr>
        <vertAlign val="superscript"/>
        <sz val="8"/>
        <color rgb="FF000000"/>
        <rFont val="Times New Roman"/>
        <family val="1"/>
      </rPr>
      <t>9</t>
    </r>
  </si>
  <si>
    <r>
      <t>Flat-rate</t>
    </r>
    <r>
      <rPr>
        <vertAlign val="superscript"/>
        <sz val="8"/>
        <color rgb="FF000000"/>
        <rFont val="Times New Roman"/>
        <family val="1"/>
      </rPr>
      <t>10</t>
    </r>
  </si>
  <si>
    <t>Total b</t>
  </si>
  <si>
    <t>No hours</t>
  </si>
  <si>
    <t>Total c</t>
  </si>
  <si>
    <t>d</t>
  </si>
  <si>
    <t>f</t>
  </si>
  <si>
    <t>Total g</t>
  </si>
  <si>
    <t>h = 0,25 x (a</t>
  </si>
  <si>
    <t>j = a+b+c</t>
  </si>
  <si>
    <t>k</t>
  </si>
  <si>
    <t>l</t>
  </si>
  <si>
    <t>m</t>
  </si>
  <si>
    <t>n</t>
  </si>
  <si>
    <t>Yes/No</t>
  </si>
  <si>
    <t>+b+c+f+g</t>
  </si>
  <si>
    <t>+d+[e]+f+g</t>
  </si>
  <si>
    <r>
      <t>+[i1]</t>
    </r>
    <r>
      <rPr>
        <vertAlign val="superscript"/>
        <sz val="8"/>
        <color rgb="FF000000"/>
        <rFont val="Times New Roman"/>
        <family val="1"/>
      </rPr>
      <t>13</t>
    </r>
    <r>
      <rPr>
        <sz val="8"/>
        <color rgb="FF000000"/>
        <rFont val="Times New Roman"/>
        <family val="1"/>
      </rPr>
      <t>+[i2]</t>
    </r>
    <r>
      <rPr>
        <vertAlign val="superscript"/>
        <sz val="8"/>
        <color rgb="FF000000"/>
        <rFont val="Times New Roman"/>
        <family val="1"/>
      </rPr>
      <t>13</t>
    </r>
    <r>
      <rPr>
        <sz val="8"/>
        <color rgb="FF000000"/>
        <rFont val="Times New Roman"/>
        <family val="1"/>
      </rPr>
      <t>-n)</t>
    </r>
  </si>
  <si>
    <t>+h+[i1]+[i2]</t>
  </si>
  <si>
    <t>1. UiB</t>
  </si>
  <si>
    <t>No</t>
  </si>
  <si>
    <t>n/a</t>
  </si>
  <si>
    <t>2. GEOMAR</t>
  </si>
  <si>
    <t>3. NERSC</t>
  </si>
  <si>
    <t>4. HI</t>
  </si>
  <si>
    <t>5. TI-SF</t>
  </si>
  <si>
    <t>6. ZMT BREMEN</t>
  </si>
  <si>
    <t>7. CAU</t>
  </si>
  <si>
    <t>9. CERFACS</t>
  </si>
  <si>
    <t>10. IRD</t>
  </si>
  <si>
    <t xml:space="preserve"> - CNRS (3rd party to 10. IRD)</t>
  </si>
  <si>
    <t xml:space="preserve"> - UPS (3rd party to 10. IRD)</t>
  </si>
  <si>
    <t>10. IRD &amp; 3rd Parties</t>
  </si>
  <si>
    <t>11. BSC</t>
  </si>
  <si>
    <t>12. UCM</t>
  </si>
  <si>
    <t>13. UCT</t>
  </si>
  <si>
    <t>14. INDP</t>
  </si>
  <si>
    <t>15. INIP</t>
  </si>
  <si>
    <t>16. UVIGO</t>
  </si>
  <si>
    <t>17. ULPGC</t>
  </si>
  <si>
    <t>18. UFHB</t>
  </si>
  <si>
    <t>19. CRO</t>
  </si>
  <si>
    <t>20. UKRI</t>
  </si>
  <si>
    <t>21. UAC</t>
  </si>
  <si>
    <t>22. FURG</t>
  </si>
  <si>
    <t>23. UFPE</t>
  </si>
  <si>
    <t>24. UFSC</t>
  </si>
  <si>
    <t>25. UFRPE</t>
  </si>
  <si>
    <t>26. NUI GALWAY</t>
  </si>
  <si>
    <t>27. NORCE</t>
  </si>
  <si>
    <t>28.  ISRA</t>
  </si>
  <si>
    <t>29. CSIC</t>
  </si>
  <si>
    <t>30. ENS</t>
  </si>
  <si>
    <t>31.UNI-CV</t>
  </si>
  <si>
    <t>32. UFRN</t>
  </si>
  <si>
    <t>33. SU</t>
  </si>
  <si>
    <t xml:space="preserve"> - CNRS (3rd Party to 33. SU)</t>
  </si>
  <si>
    <t>33. SU &amp; 3rd Party</t>
  </si>
  <si>
    <t>34. UNAM</t>
  </si>
  <si>
    <t>Coordintaor</t>
  </si>
  <si>
    <t>Beneficary</t>
  </si>
  <si>
    <t>Beneficary &amp; Linked 3rd Parties</t>
  </si>
  <si>
    <t>Linked 3rd Party</t>
  </si>
  <si>
    <t>Full official name</t>
  </si>
  <si>
    <t>Country</t>
  </si>
  <si>
    <t>1 - UiB</t>
  </si>
  <si>
    <t>CO</t>
  </si>
  <si>
    <t>2 - GEOMAR</t>
  </si>
  <si>
    <t>BEN</t>
  </si>
  <si>
    <t>DE</t>
  </si>
  <si>
    <t>3 - NERSC</t>
  </si>
  <si>
    <t>4 - HI</t>
  </si>
  <si>
    <t>5 - TI-SF</t>
  </si>
  <si>
    <t>6 - ZMT BREMEN</t>
  </si>
  <si>
    <t>7 - CAU</t>
  </si>
  <si>
    <t>FR</t>
  </si>
  <si>
    <t>9 - CERFACS</t>
  </si>
  <si>
    <t>10 - IRD</t>
  </si>
  <si>
    <t>LinkTP</t>
  </si>
  <si>
    <t>UPS</t>
  </si>
  <si>
    <t>11 - BSC</t>
  </si>
  <si>
    <t>ES</t>
  </si>
  <si>
    <t>12 - UCM</t>
  </si>
  <si>
    <t>13 - UCT</t>
  </si>
  <si>
    <t>ZA</t>
  </si>
  <si>
    <t>14 - INDP</t>
  </si>
  <si>
    <t>CV</t>
  </si>
  <si>
    <t>15 - INIP</t>
  </si>
  <si>
    <t>AO</t>
  </si>
  <si>
    <t>16 - UVIGO</t>
  </si>
  <si>
    <t>17 - ULPGC</t>
  </si>
  <si>
    <t>18 - UFHB</t>
  </si>
  <si>
    <t>CI</t>
  </si>
  <si>
    <t>19 - CRO</t>
  </si>
  <si>
    <t>20 - UKRI</t>
  </si>
  <si>
    <t>UK</t>
  </si>
  <si>
    <t>21 - UAC</t>
  </si>
  <si>
    <t>BJ</t>
  </si>
  <si>
    <t>22 - FURG</t>
  </si>
  <si>
    <t>BR</t>
  </si>
  <si>
    <t>23 - UFPE</t>
  </si>
  <si>
    <t>24 - UFSC</t>
  </si>
  <si>
    <t>UNIVERSIDADE FEDERAL DE SANTA CATARINA.</t>
  </si>
  <si>
    <t>25 - UFRPE</t>
  </si>
  <si>
    <t>IE</t>
  </si>
  <si>
    <t>27 - NORCE</t>
  </si>
  <si>
    <t>28 - ISRA</t>
  </si>
  <si>
    <t>SN</t>
  </si>
  <si>
    <t>29 - CSIC</t>
  </si>
  <si>
    <t>30 - ENS</t>
  </si>
  <si>
    <t>31 - UNI-CV</t>
  </si>
  <si>
    <t>32 - UFRN</t>
  </si>
  <si>
    <t>33 - SU</t>
  </si>
  <si>
    <t>34 - UNAM</t>
  </si>
  <si>
    <t>NA</t>
  </si>
  <si>
    <t>UNIVERSITETET I BERGEN</t>
  </si>
  <si>
    <t>Total costs (including non-EU funded)</t>
  </si>
  <si>
    <t>Max. reimb. rate</t>
  </si>
  <si>
    <t>8 - METEO-FRANCE</t>
  </si>
  <si>
    <t>CENTRE EUROPEEN DE RECHERCHE ET DE FORMATION AVANCEE EN CALCUL SCIENTIFIQUE</t>
  </si>
  <si>
    <t>UNIVERSITE PAUL SABATIER TOULOUSE III</t>
  </si>
  <si>
    <t>UNIVERSIDAD COMPLUTENSE DE MADRID</t>
  </si>
  <si>
    <t>UNIVERSITY OF CAPE TOWN</t>
  </si>
  <si>
    <t>INSTITUTO NACIONAL DE INVESTIGACAO PESQUEIRA</t>
  </si>
  <si>
    <t>UNIVERSIDAD DE LAS PALMAS DE GRAN CANARIA</t>
  </si>
  <si>
    <t>UNIVERSITE FELIX HOUPHOUET BOIGNY</t>
  </si>
  <si>
    <t>UNITED KINGDOM RESEARCH AND INNOVATION</t>
  </si>
  <si>
    <t>UNIVERSIDADE FEDERAL DE PERNAMBUCO</t>
  </si>
  <si>
    <t>UNIVERSIDADE FEDERAL RURAL DE PERNAMBUCO</t>
  </si>
  <si>
    <t>26 - NUI GALWAY</t>
  </si>
  <si>
    <t>NATIONAL UNIVERSITY OF IRELAND GALWAY</t>
  </si>
  <si>
    <t>NORCE NORWEGIAN RESEARCH CENTRE AS</t>
  </si>
  <si>
    <t>INSTITUT SENEGALAIS DE RECHERCHES AGRICOLES</t>
  </si>
  <si>
    <t>ECOLE NORMALE SUPERIEURE</t>
  </si>
  <si>
    <t>UNIVERSIDADE DE CABO VERDE</t>
  </si>
  <si>
    <t>UNIVERSIDADE FEDERAL DO RIO GRANDE DO NORTE</t>
  </si>
  <si>
    <t>SORBONNE UNIVERSITE</t>
  </si>
  <si>
    <t>UNIVERSITY OF NAMIBIA</t>
  </si>
  <si>
    <t xml:space="preserve">STIFTELSEN NANSEN
SENTER FOR
MILJOOG
FJERNMALING
</t>
  </si>
  <si>
    <t xml:space="preserve">CENTRE NATIONAL DE
LA RECHERCHE
SCIENTIFIQUE
CNRS
</t>
  </si>
  <si>
    <t>Beneficiary/ linked third party/ international partner</t>
  </si>
  <si>
    <t>Start Date</t>
  </si>
  <si>
    <t>End Date</t>
  </si>
  <si>
    <t>10b</t>
  </si>
  <si>
    <t>33a</t>
  </si>
  <si>
    <t>Max Grant AMOUNT</t>
  </si>
  <si>
    <t>HELMHOLTZ ZENTRUM FUR OZEANFORSCHU KIEL</t>
  </si>
  <si>
    <t>LEIBNIZZENTRUM FUR MARINE TROPENFORSCH (ZMT) GMBH</t>
  </si>
  <si>
    <t>CHRISTIANALBRECHTSUNIVERSITAET ZU KIEL</t>
  </si>
  <si>
    <t>8 - METEO- FRANCE</t>
  </si>
  <si>
    <t xml:space="preserve">METEO-FRANCE </t>
  </si>
  <si>
    <t>INSTITUT DE RECHERCHE POUR LE DEVELOPPEMEN</t>
  </si>
  <si>
    <t>BARCELONA SUPERCOMPUTI CENTER - CENTRO NACIONAL DE SUPERCOMPUTA</t>
  </si>
  <si>
    <t>INSTITUTO NACIONAL DE DESENVOLVIME DAS PESCAS</t>
  </si>
  <si>
    <t>UNIVERSIDAD DE VIGO</t>
  </si>
  <si>
    <t>CENTRE DE RECHERCHES OCEANOLOGIQU</t>
  </si>
  <si>
    <t>UNIVERSITE D'ABOMEY- CALAVI</t>
  </si>
  <si>
    <t>UNIVERSIDADE FEDERAL DO RIO GRANDE- FURG</t>
  </si>
  <si>
    <t>AGENCIA ESTATAL CONSEJO SUPERIOR DEINVESTIGACI CIENTIFICAS</t>
  </si>
  <si>
    <t>Partner_sn</t>
  </si>
  <si>
    <t xml:space="preserve">DE </t>
  </si>
  <si>
    <t>JOHANN HEINRICH VON THUENEN, BUNDESFORSCHUNGSINSTITUT FUER LAENDLICHE RAEUME, WALD UND FISCHEREI</t>
  </si>
  <si>
    <t>HAVFORSKNINGSINSTITUTTET</t>
  </si>
  <si>
    <t>IRD &amp; LTP(s) TOTAL</t>
  </si>
  <si>
    <t>SU &amp; LTP (Total)</t>
  </si>
  <si>
    <t>WP12</t>
  </si>
  <si>
    <t>WP13</t>
  </si>
  <si>
    <t>WP14</t>
  </si>
  <si>
    <t>WP15</t>
  </si>
  <si>
    <t>✓</t>
  </si>
  <si>
    <t>· CNRS</t>
  </si>
  <si>
    <t>· UPS</t>
  </si>
  <si>
    <t>Total Person/ Months</t>
  </si>
  <si>
    <t>Total Person/Months per Participant</t>
  </si>
  <si>
    <t>TOTAL</t>
  </si>
  <si>
    <t>8. METEO-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</si>
</sst>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9" formatCode="[$€-813]\ 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44444"/>
      <name val="Verdana"/>
      <family val="2"/>
    </font>
    <font>
      <b/>
      <sz val="11"/>
      <color rgb="FF00B050"/>
      <name val="Calibri"/>
      <family val="2"/>
      <scheme val="minor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sz val="10"/>
      <color rgb="FF00B050"/>
      <name val="Arial"/>
      <family val="2"/>
    </font>
    <font>
      <b/>
      <sz val="18"/>
      <color rgb="FFFF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Segoe UI Symbo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D9F1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CCCCC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7" fillId="0" borderId="0" xfId="0" applyFont="1"/>
    <xf numFmtId="0" fontId="7" fillId="2" borderId="0" xfId="0" applyFont="1" applyFill="1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2" fontId="22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0" fillId="5" borderId="9" xfId="0" applyFont="1" applyFill="1" applyBorder="1" applyProtection="1">
      <protection hidden="1"/>
    </xf>
    <xf numFmtId="0" fontId="22" fillId="4" borderId="4" xfId="0" applyFont="1" applyFill="1" applyBorder="1" applyAlignment="1" applyProtection="1">
      <alignment horizontal="center" vertical="center"/>
      <protection hidden="1"/>
    </xf>
    <xf numFmtId="0" fontId="0" fillId="5" borderId="10" xfId="0" applyFill="1" applyBorder="1" applyProtection="1">
      <protection hidden="1"/>
    </xf>
    <xf numFmtId="0" fontId="21" fillId="4" borderId="3" xfId="0" applyFont="1" applyFill="1" applyBorder="1" applyAlignment="1" applyProtection="1">
      <alignment horizontal="center"/>
      <protection hidden="1"/>
    </xf>
    <xf numFmtId="0" fontId="21" fillId="4" borderId="2" xfId="0" applyFont="1" applyFill="1" applyBorder="1" applyAlignment="1" applyProtection="1">
      <alignment horizontal="center"/>
      <protection hidden="1"/>
    </xf>
    <xf numFmtId="2" fontId="24" fillId="2" borderId="14" xfId="0" applyNumberFormat="1" applyFont="1" applyFill="1" applyBorder="1" applyAlignment="1" applyProtection="1">
      <alignment horizontal="center"/>
      <protection hidden="1"/>
    </xf>
    <xf numFmtId="2" fontId="24" fillId="2" borderId="15" xfId="0" applyNumberFormat="1" applyFont="1" applyFill="1" applyBorder="1" applyAlignment="1" applyProtection="1">
      <alignment horizontal="center"/>
      <protection hidden="1"/>
    </xf>
    <xf numFmtId="2" fontId="25" fillId="4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9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0" xfId="0" applyFill="1" applyProtection="1">
      <protection hidden="1"/>
    </xf>
    <xf numFmtId="0" fontId="3" fillId="2" borderId="17" xfId="0" applyFont="1" applyFill="1" applyBorder="1" applyProtection="1">
      <protection locked="0" hidden="1"/>
    </xf>
    <xf numFmtId="0" fontId="5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8" fillId="3" borderId="9" xfId="0" applyFont="1" applyFill="1" applyBorder="1"/>
    <xf numFmtId="0" fontId="3" fillId="3" borderId="0" xfId="0" applyFont="1" applyFill="1" applyBorder="1"/>
    <xf numFmtId="0" fontId="3" fillId="3" borderId="10" xfId="0" applyFont="1" applyFill="1" applyBorder="1"/>
    <xf numFmtId="0" fontId="7" fillId="3" borderId="0" xfId="0" applyFont="1" applyFill="1" applyBorder="1"/>
    <xf numFmtId="0" fontId="7" fillId="3" borderId="10" xfId="0" applyFont="1" applyFill="1" applyBorder="1"/>
    <xf numFmtId="0" fontId="8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0" fillId="6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10" fillId="6" borderId="6" xfId="0" applyFont="1" applyFill="1" applyBorder="1"/>
    <xf numFmtId="0" fontId="7" fillId="6" borderId="7" xfId="0" applyFont="1" applyFill="1" applyBorder="1"/>
    <xf numFmtId="0" fontId="7" fillId="6" borderId="8" xfId="0" applyFont="1" applyFill="1" applyBorder="1"/>
    <xf numFmtId="0" fontId="27" fillId="6" borderId="9" xfId="0" applyFont="1" applyFill="1" applyBorder="1"/>
    <xf numFmtId="0" fontId="4" fillId="6" borderId="9" xfId="0" applyFont="1" applyFill="1" applyBorder="1"/>
    <xf numFmtId="0" fontId="4" fillId="6" borderId="11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3" fillId="6" borderId="9" xfId="0" applyFont="1" applyFill="1" applyBorder="1"/>
    <xf numFmtId="0" fontId="5" fillId="6" borderId="6" xfId="0" applyFont="1" applyFill="1" applyBorder="1" applyProtection="1">
      <protection hidden="1"/>
    </xf>
    <xf numFmtId="0" fontId="6" fillId="6" borderId="7" xfId="0" applyFont="1" applyFill="1" applyBorder="1" applyProtection="1">
      <protection hidden="1"/>
    </xf>
    <xf numFmtId="0" fontId="6" fillId="6" borderId="8" xfId="0" applyFont="1" applyFill="1" applyBorder="1" applyProtection="1">
      <protection hidden="1"/>
    </xf>
    <xf numFmtId="0" fontId="5" fillId="6" borderId="9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0" xfId="0" applyFont="1" applyFill="1" applyBorder="1" applyProtection="1">
      <protection hidden="1"/>
    </xf>
    <xf numFmtId="0" fontId="11" fillId="6" borderId="9" xfId="0" applyFont="1" applyFill="1" applyBorder="1" applyProtection="1">
      <protection hidden="1"/>
    </xf>
    <xf numFmtId="0" fontId="5" fillId="6" borderId="11" xfId="0" applyFont="1" applyFill="1" applyBorder="1" applyProtection="1">
      <protection hidden="1"/>
    </xf>
    <xf numFmtId="0" fontId="6" fillId="6" borderId="12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3" fillId="6" borderId="9" xfId="0" applyFont="1" applyFill="1" applyBorder="1" applyAlignment="1" applyProtection="1">
      <alignment horizontal="left" vertical="top"/>
      <protection hidden="1"/>
    </xf>
    <xf numFmtId="0" fontId="3" fillId="6" borderId="0" xfId="0" applyFont="1" applyFill="1" applyBorder="1" applyAlignment="1" applyProtection="1">
      <alignment horizontal="left" vertical="top"/>
      <protection hidden="1"/>
    </xf>
    <xf numFmtId="0" fontId="3" fillId="6" borderId="10" xfId="0" applyFont="1" applyFill="1" applyBorder="1" applyAlignment="1" applyProtection="1">
      <alignment horizontal="left" vertical="top"/>
      <protection hidden="1"/>
    </xf>
    <xf numFmtId="0" fontId="9" fillId="6" borderId="9" xfId="0" applyFont="1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10" xfId="0" applyFill="1" applyBorder="1" applyProtection="1">
      <protection hidden="1"/>
    </xf>
    <xf numFmtId="0" fontId="3" fillId="6" borderId="9" xfId="0" applyFont="1" applyFill="1" applyBorder="1" applyProtection="1"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0" xfId="0" applyFont="1" applyFill="1" applyBorder="1" applyProtection="1">
      <protection hidden="1"/>
    </xf>
    <xf numFmtId="0" fontId="2" fillId="6" borderId="10" xfId="0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Protection="1">
      <protection hidden="1"/>
    </xf>
    <xf numFmtId="0" fontId="5" fillId="6" borderId="0" xfId="0" applyFont="1" applyFill="1" applyBorder="1" applyProtection="1">
      <protection hidden="1"/>
    </xf>
    <xf numFmtId="0" fontId="3" fillId="6" borderId="10" xfId="0" applyFont="1" applyFill="1" applyBorder="1" applyProtection="1">
      <protection hidden="1"/>
    </xf>
    <xf numFmtId="0" fontId="28" fillId="6" borderId="0" xfId="0" applyFont="1" applyFill="1" applyBorder="1" applyProtection="1">
      <protection hidden="1"/>
    </xf>
    <xf numFmtId="0" fontId="26" fillId="6" borderId="9" xfId="0" applyFont="1" applyFill="1" applyBorder="1" applyProtection="1">
      <protection hidden="1"/>
    </xf>
    <xf numFmtId="0" fontId="8" fillId="6" borderId="9" xfId="0" applyFont="1" applyFill="1" applyBorder="1" applyProtection="1">
      <protection hidden="1"/>
    </xf>
    <xf numFmtId="0" fontId="2" fillId="3" borderId="18" xfId="0" applyFont="1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/>
      <protection hidden="1"/>
    </xf>
    <xf numFmtId="0" fontId="2" fillId="3" borderId="20" xfId="0" applyFont="1" applyFill="1" applyBorder="1" applyProtection="1">
      <protection hidden="1"/>
    </xf>
    <xf numFmtId="0" fontId="11" fillId="3" borderId="17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/>
      <protection locked="0" hidden="1"/>
    </xf>
    <xf numFmtId="0" fontId="12" fillId="6" borderId="21" xfId="0" applyFont="1" applyFill="1" applyBorder="1" applyProtection="1">
      <protection hidden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vertical="center" wrapText="1"/>
    </xf>
    <xf numFmtId="0" fontId="30" fillId="7" borderId="24" xfId="0" applyFont="1" applyFill="1" applyBorder="1" applyAlignment="1">
      <alignment vertical="center" wrapText="1"/>
    </xf>
    <xf numFmtId="0" fontId="30" fillId="7" borderId="26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horizontal="justify" vertical="center" wrapText="1"/>
    </xf>
    <xf numFmtId="0" fontId="30" fillId="7" borderId="32" xfId="0" applyFont="1" applyFill="1" applyBorder="1" applyAlignment="1">
      <alignment vertical="center" wrapText="1"/>
    </xf>
    <xf numFmtId="0" fontId="30" fillId="7" borderId="23" xfId="0" applyFont="1" applyFill="1" applyBorder="1" applyAlignment="1">
      <alignment vertical="center" wrapText="1"/>
    </xf>
    <xf numFmtId="0" fontId="30" fillId="7" borderId="33" xfId="0" applyFont="1" applyFill="1" applyBorder="1" applyAlignment="1">
      <alignment vertical="center" wrapText="1"/>
    </xf>
    <xf numFmtId="0" fontId="30" fillId="7" borderId="33" xfId="0" applyFont="1" applyFill="1" applyBorder="1" applyAlignment="1">
      <alignment horizontal="justify" vertical="center" wrapText="1"/>
    </xf>
    <xf numFmtId="0" fontId="0" fillId="7" borderId="32" xfId="0" applyFill="1" applyBorder="1" applyAlignment="1">
      <alignment vertical="top" wrapText="1"/>
    </xf>
    <xf numFmtId="0" fontId="0" fillId="7" borderId="28" xfId="0" applyFill="1" applyBorder="1" applyAlignment="1">
      <alignment vertical="top" wrapText="1"/>
    </xf>
    <xf numFmtId="0" fontId="30" fillId="7" borderId="31" xfId="0" applyFont="1" applyFill="1" applyBorder="1" applyAlignment="1">
      <alignment vertical="center" wrapText="1"/>
    </xf>
    <xf numFmtId="0" fontId="30" fillId="7" borderId="30" xfId="0" applyFont="1" applyFill="1" applyBorder="1" applyAlignment="1">
      <alignment vertical="center" wrapText="1"/>
    </xf>
    <xf numFmtId="0" fontId="30" fillId="7" borderId="31" xfId="0" applyFont="1" applyFill="1" applyBorder="1" applyAlignment="1">
      <alignment horizontal="justify" vertical="center" wrapText="1"/>
    </xf>
    <xf numFmtId="0" fontId="0" fillId="7" borderId="23" xfId="0" applyFill="1" applyBorder="1" applyAlignment="1">
      <alignment vertical="top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24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vertical="top" wrapText="1"/>
    </xf>
    <xf numFmtId="0" fontId="30" fillId="7" borderId="23" xfId="0" applyFont="1" applyFill="1" applyBorder="1" applyAlignment="1">
      <alignment horizontal="center" vertical="center" wrapText="1"/>
    </xf>
    <xf numFmtId="0" fontId="30" fillId="7" borderId="33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vertical="center" wrapText="1"/>
    </xf>
    <xf numFmtId="3" fontId="35" fillId="0" borderId="2" xfId="0" applyNumberFormat="1" applyFont="1" applyBorder="1" applyAlignment="1">
      <alignment horizontal="right" vertical="center" wrapText="1"/>
    </xf>
    <xf numFmtId="3" fontId="35" fillId="8" borderId="2" xfId="0" applyNumberFormat="1" applyFont="1" applyFill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3" fontId="35" fillId="8" borderId="2" xfId="0" applyNumberFormat="1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right" vertical="center" wrapText="1"/>
    </xf>
    <xf numFmtId="3" fontId="30" fillId="8" borderId="2" xfId="0" applyNumberFormat="1" applyFont="1" applyFill="1" applyBorder="1" applyAlignment="1">
      <alignment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right" vertical="center" wrapText="1"/>
    </xf>
    <xf numFmtId="3" fontId="36" fillId="3" borderId="2" xfId="0" applyNumberFormat="1" applyFont="1" applyFill="1" applyBorder="1" applyAlignment="1">
      <alignment horizontal="right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9" fillId="0" borderId="21" xfId="0" applyFont="1" applyFill="1" applyBorder="1" applyAlignment="1" applyProtection="1">
      <protection locked="0" hidden="1"/>
    </xf>
    <xf numFmtId="0" fontId="0" fillId="0" borderId="22" xfId="0" applyFill="1" applyBorder="1" applyAlignment="1" applyProtection="1">
      <protection locked="0" hidden="1"/>
    </xf>
    <xf numFmtId="0" fontId="8" fillId="2" borderId="6" xfId="0" applyFont="1" applyFill="1" applyBorder="1" applyAlignment="1" applyProtection="1">
      <alignment horizontal="left" vertical="top" wrapText="1"/>
      <protection locked="0" hidden="1"/>
    </xf>
    <xf numFmtId="0" fontId="0" fillId="0" borderId="7" xfId="0" applyBorder="1" applyAlignment="1" applyProtection="1">
      <alignment horizontal="left" vertical="top" wrapText="1"/>
      <protection locked="0" hidden="1"/>
    </xf>
    <xf numFmtId="0" fontId="0" fillId="0" borderId="8" xfId="0" applyBorder="1" applyAlignment="1" applyProtection="1">
      <alignment horizontal="left" vertical="top" wrapText="1"/>
      <protection locked="0" hidden="1"/>
    </xf>
    <xf numFmtId="0" fontId="0" fillId="0" borderId="9" xfId="0" applyBorder="1" applyAlignment="1" applyProtection="1">
      <alignment horizontal="left" vertical="top" wrapText="1"/>
      <protection locked="0" hidden="1"/>
    </xf>
    <xf numFmtId="0" fontId="0" fillId="0" borderId="0" xfId="0" applyAlignment="1" applyProtection="1">
      <alignment horizontal="left" vertical="top" wrapText="1"/>
      <protection locked="0" hidden="1"/>
    </xf>
    <xf numFmtId="0" fontId="0" fillId="0" borderId="10" xfId="0" applyBorder="1" applyAlignment="1" applyProtection="1">
      <alignment horizontal="left" vertical="top" wrapText="1"/>
      <protection locked="0" hidden="1"/>
    </xf>
    <xf numFmtId="0" fontId="0" fillId="0" borderId="11" xfId="0" applyBorder="1" applyAlignment="1" applyProtection="1">
      <alignment horizontal="left" vertical="top" wrapText="1"/>
      <protection locked="0" hidden="1"/>
    </xf>
    <xf numFmtId="0" fontId="0" fillId="0" borderId="12" xfId="0" applyBorder="1" applyAlignment="1" applyProtection="1">
      <alignment horizontal="left" vertical="top" wrapText="1"/>
      <protection locked="0" hidden="1"/>
    </xf>
    <xf numFmtId="0" fontId="0" fillId="0" borderId="13" xfId="0" applyBorder="1" applyAlignment="1" applyProtection="1">
      <alignment horizontal="left" vertical="top" wrapText="1"/>
      <protection locked="0" hidden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169" fontId="0" fillId="0" borderId="0" xfId="0" applyNumberFormat="1"/>
    <xf numFmtId="0" fontId="31" fillId="9" borderId="27" xfId="0" applyFont="1" applyFill="1" applyBorder="1" applyAlignment="1">
      <alignment vertical="center" wrapText="1"/>
    </xf>
    <xf numFmtId="0" fontId="31" fillId="9" borderId="26" xfId="0" applyFont="1" applyFill="1" applyBorder="1" applyAlignment="1">
      <alignment vertical="center" wrapText="1"/>
    </xf>
    <xf numFmtId="0" fontId="31" fillId="9" borderId="27" xfId="0" applyFont="1" applyFill="1" applyBorder="1" applyAlignment="1">
      <alignment horizontal="justify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0" fillId="0" borderId="0" xfId="0" applyFont="1" applyBorder="1" applyAlignment="1">
      <alignment vertical="center"/>
    </xf>
    <xf numFmtId="0" fontId="31" fillId="7" borderId="31" xfId="0" applyFont="1" applyFill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4" fillId="7" borderId="2" xfId="0" applyFont="1" applyFill="1" applyBorder="1" applyAlignment="1">
      <alignment vertical="center"/>
    </xf>
    <xf numFmtId="0" fontId="36" fillId="3" borderId="2" xfId="0" applyFont="1" applyFill="1" applyBorder="1" applyAlignment="1">
      <alignment horizontal="right" vertical="center"/>
    </xf>
    <xf numFmtId="0" fontId="30" fillId="7" borderId="23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31" fillId="7" borderId="34" xfId="0" applyFont="1" applyFill="1" applyBorder="1" applyAlignment="1">
      <alignment horizontal="center" vertical="center" wrapText="1"/>
    </xf>
    <xf numFmtId="0" fontId="31" fillId="7" borderId="35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7" borderId="38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31" fillId="7" borderId="42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vertical="center" wrapText="1"/>
    </xf>
    <xf numFmtId="0" fontId="30" fillId="7" borderId="40" xfId="0" applyFont="1" applyFill="1" applyBorder="1" applyAlignment="1">
      <alignment vertical="center" wrapText="1"/>
    </xf>
    <xf numFmtId="0" fontId="30" fillId="7" borderId="9" xfId="0" applyFont="1" applyFill="1" applyBorder="1" applyAlignment="1">
      <alignment vertical="center" wrapText="1"/>
    </xf>
    <xf numFmtId="0" fontId="30" fillId="7" borderId="43" xfId="0" applyFont="1" applyFill="1" applyBorder="1" applyAlignment="1">
      <alignment vertical="center" wrapText="1"/>
    </xf>
    <xf numFmtId="0" fontId="30" fillId="7" borderId="41" xfId="0" applyFont="1" applyFill="1" applyBorder="1" applyAlignment="1">
      <alignment vertical="center" wrapText="1"/>
    </xf>
    <xf numFmtId="0" fontId="30" fillId="7" borderId="46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 wrapText="1"/>
    </xf>
    <xf numFmtId="9" fontId="30" fillId="7" borderId="48" xfId="0" applyNumberFormat="1" applyFont="1" applyFill="1" applyBorder="1" applyAlignment="1">
      <alignment horizontal="center" vertical="center" wrapText="1"/>
    </xf>
    <xf numFmtId="0" fontId="30" fillId="7" borderId="46" xfId="0" applyFont="1" applyFill="1" applyBorder="1" applyAlignment="1">
      <alignment vertical="center" wrapText="1"/>
    </xf>
    <xf numFmtId="0" fontId="0" fillId="7" borderId="48" xfId="0" applyFill="1" applyBorder="1" applyAlignment="1">
      <alignment vertical="top" wrapText="1"/>
    </xf>
    <xf numFmtId="0" fontId="30" fillId="7" borderId="49" xfId="0" applyFont="1" applyFill="1" applyBorder="1" applyAlignment="1">
      <alignment vertical="center" wrapText="1"/>
    </xf>
    <xf numFmtId="0" fontId="34" fillId="7" borderId="5" xfId="0" applyFont="1" applyFill="1" applyBorder="1" applyAlignment="1">
      <alignment vertical="center" wrapText="1"/>
    </xf>
    <xf numFmtId="0" fontId="34" fillId="7" borderId="5" xfId="0" applyFont="1" applyFill="1" applyBorder="1" applyAlignment="1">
      <alignment vertical="center"/>
    </xf>
    <xf numFmtId="0" fontId="31" fillId="7" borderId="50" xfId="0" applyFont="1" applyFill="1" applyBorder="1" applyAlignment="1">
      <alignment horizontal="center" vertical="center" wrapText="1"/>
    </xf>
    <xf numFmtId="0" fontId="31" fillId="7" borderId="51" xfId="0" applyFont="1" applyFill="1" applyBorder="1" applyAlignment="1">
      <alignment horizontal="center" vertical="center"/>
    </xf>
    <xf numFmtId="0" fontId="31" fillId="7" borderId="51" xfId="0" applyFont="1" applyFill="1" applyBorder="1" applyAlignment="1">
      <alignment horizontal="center" vertical="center" wrapText="1"/>
    </xf>
    <xf numFmtId="0" fontId="31" fillId="7" borderId="52" xfId="0" applyFont="1" applyFill="1" applyBorder="1" applyAlignment="1">
      <alignment horizontal="center" vertical="center" wrapText="1"/>
    </xf>
    <xf numFmtId="0" fontId="31" fillId="7" borderId="53" xfId="0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vertical="center" wrapText="1"/>
    </xf>
    <xf numFmtId="0" fontId="30" fillId="0" borderId="54" xfId="0" applyFont="1" applyBorder="1" applyAlignment="1">
      <alignment vertical="center" wrapText="1"/>
    </xf>
    <xf numFmtId="0" fontId="30" fillId="0" borderId="55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45" xfId="0" applyFont="1" applyBorder="1" applyAlignment="1">
      <alignment vertical="center" wrapText="1"/>
    </xf>
    <xf numFmtId="0" fontId="30" fillId="0" borderId="48" xfId="0" applyFont="1" applyBorder="1" applyAlignment="1">
      <alignment vertical="center"/>
    </xf>
    <xf numFmtId="0" fontId="30" fillId="0" borderId="48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39" fillId="9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39" fillId="9" borderId="0" xfId="0" applyFont="1" applyFill="1" applyBorder="1" applyAlignment="1">
      <alignment horizontal="right" vertical="center"/>
    </xf>
    <xf numFmtId="0" fontId="36" fillId="9" borderId="0" xfId="0" applyFont="1" applyFill="1" applyBorder="1" applyAlignment="1">
      <alignment horizontal="right" vertical="center"/>
    </xf>
    <xf numFmtId="0" fontId="37" fillId="9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2" fontId="14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0" xfId="0" applyNumberFormat="1" applyFill="1" applyBorder="1" applyAlignment="1">
      <alignment horizontal="right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6" fillId="0" borderId="0" xfId="0" quotePrefix="1" applyFont="1" applyFill="1" applyBorder="1" applyAlignment="1"/>
    <xf numFmtId="4" fontId="16" fillId="0" borderId="0" xfId="0" applyNumberFormat="1" applyFont="1" applyFill="1" applyBorder="1" applyAlignment="1"/>
    <xf numFmtId="2" fontId="16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/>
    </xf>
    <xf numFmtId="10" fontId="0" fillId="0" borderId="0" xfId="0" applyNumberFormat="1" applyFill="1" applyBorder="1" applyAlignment="1"/>
    <xf numFmtId="0" fontId="1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20" fillId="0" borderId="0" xfId="0" applyNumberFormat="1" applyFont="1" applyFill="1" applyBorder="1" applyAlignment="1">
      <alignment horizontal="center"/>
    </xf>
    <xf numFmtId="0" fontId="2" fillId="3" borderId="56" xfId="0" applyFont="1" applyFill="1" applyBorder="1" applyProtection="1">
      <protection hidden="1"/>
    </xf>
    <xf numFmtId="0" fontId="23" fillId="4" borderId="57" xfId="0" applyFont="1" applyFill="1" applyBorder="1" applyAlignment="1" applyProtection="1">
      <alignment horizontal="center" vertical="center"/>
      <protection hidden="1"/>
    </xf>
    <xf numFmtId="2" fontId="21" fillId="4" borderId="1" xfId="0" applyNumberFormat="1" applyFont="1" applyFill="1" applyBorder="1" applyAlignment="1" applyProtection="1">
      <alignment horizontal="center" vertical="center"/>
      <protection hidden="1"/>
    </xf>
    <xf numFmtId="0" fontId="21" fillId="2" borderId="1" xfId="0" applyFont="1" applyFill="1" applyBorder="1" applyAlignment="1" applyProtection="1">
      <alignment horizontal="center"/>
      <protection locked="0" hidden="1"/>
    </xf>
    <xf numFmtId="0" fontId="21" fillId="4" borderId="1" xfId="0" applyFont="1" applyFill="1" applyBorder="1" applyAlignment="1" applyProtection="1">
      <alignment horizontal="center"/>
      <protection hidden="1"/>
    </xf>
    <xf numFmtId="2" fontId="24" fillId="2" borderId="58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37" fillId="4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0" xfId="0" applyFill="1" applyAlignment="1"/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750094</xdr:colOff>
      <xdr:row>15</xdr:row>
      <xdr:rowOff>23813</xdr:rowOff>
    </xdr:from>
    <xdr:to>
      <xdr:col>22</xdr:col>
      <xdr:colOff>48376</xdr:colOff>
      <xdr:row>18</xdr:row>
      <xdr:rowOff>124688</xdr:rowOff>
    </xdr:to>
    <xdr:sp macro="" textlink="">
      <xdr:nvSpPr>
        <xdr:cNvPr id="2" name="TextBox 1"/>
        <xdr:cNvSpPr txBox="1"/>
      </xdr:nvSpPr>
      <xdr:spPr>
        <a:xfrm>
          <a:off x="15751969" y="3024188"/>
          <a:ext cx="1620001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 PERIOD 1 PERSON MONTHS HERE</a:t>
          </a:r>
        </a:p>
      </xdr:txBody>
    </xdr:sp>
    <xdr:clientData/>
  </xdr:twoCellAnchor>
  <xdr:twoCellAnchor>
    <xdr:from>
      <xdr:col>17</xdr:col>
      <xdr:colOff>71435</xdr:colOff>
      <xdr:row>15</xdr:row>
      <xdr:rowOff>119282</xdr:rowOff>
    </xdr:from>
    <xdr:to>
      <xdr:col>20</xdr:col>
      <xdr:colOff>11903</xdr:colOff>
      <xdr:row>17</xdr:row>
      <xdr:rowOff>35937</xdr:rowOff>
    </xdr:to>
    <xdr:sp macro="" textlink="">
      <xdr:nvSpPr>
        <xdr:cNvPr id="3" name="Right Arrow 2"/>
        <xdr:cNvSpPr/>
      </xdr:nvSpPr>
      <xdr:spPr>
        <a:xfrm rot="10800000">
          <a:off x="13311185" y="3119657"/>
          <a:ext cx="2476499" cy="345280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154781</xdr:colOff>
      <xdr:row>0</xdr:row>
      <xdr:rowOff>128806</xdr:rowOff>
    </xdr:from>
    <xdr:to>
      <xdr:col>19</xdr:col>
      <xdr:colOff>761999</xdr:colOff>
      <xdr:row>1</xdr:row>
      <xdr:rowOff>271680</xdr:rowOff>
    </xdr:to>
    <xdr:sp macro="" textlink="">
      <xdr:nvSpPr>
        <xdr:cNvPr id="4" name="Right Arrow 3"/>
        <xdr:cNvSpPr/>
      </xdr:nvSpPr>
      <xdr:spPr>
        <a:xfrm rot="10800000">
          <a:off x="5560219" y="128806"/>
          <a:ext cx="8417718" cy="309562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20</xdr:col>
      <xdr:colOff>9527</xdr:colOff>
      <xdr:row>0</xdr:row>
      <xdr:rowOff>152400</xdr:rowOff>
    </xdr:from>
    <xdr:to>
      <xdr:col>22</xdr:col>
      <xdr:colOff>81715</xdr:colOff>
      <xdr:row>4</xdr:row>
      <xdr:rowOff>3244</xdr:rowOff>
    </xdr:to>
    <xdr:sp macro="" textlink="">
      <xdr:nvSpPr>
        <xdr:cNvPr id="5" name="TextBox 4"/>
        <xdr:cNvSpPr txBox="1"/>
      </xdr:nvSpPr>
      <xdr:spPr>
        <a:xfrm>
          <a:off x="13999371" y="152400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SELECT YOUR</a:t>
          </a:r>
          <a:r>
            <a:rPr lang="en-GB" sz="1100" b="1" baseline="0"/>
            <a:t> ORGANIZATION HERE  FROM DROP LIST</a:t>
          </a:r>
          <a:endParaRPr lang="en-GB" sz="1100" b="1"/>
        </a:p>
      </xdr:txBody>
    </xdr:sp>
    <xdr:clientData/>
  </xdr:twoCellAnchor>
  <xdr:twoCellAnchor>
    <xdr:from>
      <xdr:col>19</xdr:col>
      <xdr:colOff>771525</xdr:colOff>
      <xdr:row>26</xdr:row>
      <xdr:rowOff>116677</xdr:rowOff>
    </xdr:from>
    <xdr:to>
      <xdr:col>22</xdr:col>
      <xdr:colOff>69807</xdr:colOff>
      <xdr:row>32</xdr:row>
      <xdr:rowOff>59529</xdr:rowOff>
    </xdr:to>
    <xdr:sp macro="" textlink="">
      <xdr:nvSpPr>
        <xdr:cNvPr id="6" name="TextBox 5"/>
        <xdr:cNvSpPr txBox="1"/>
      </xdr:nvSpPr>
      <xdr:spPr>
        <a:xfrm>
          <a:off x="13987463" y="4819646"/>
          <a:ext cx="1620000" cy="83582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GB" sz="1100" b="1"/>
            <a:t>Write short</a:t>
          </a:r>
          <a:r>
            <a:rPr lang="en-GB" sz="1100" b="1" baseline="0"/>
            <a:t> explanation of deviations shown in person month table above here</a:t>
          </a:r>
          <a:endParaRPr lang="en-GB" sz="1100" b="1"/>
        </a:p>
      </xdr:txBody>
    </xdr:sp>
    <xdr:clientData/>
  </xdr:twoCellAnchor>
  <xdr:twoCellAnchor>
    <xdr:from>
      <xdr:col>17</xdr:col>
      <xdr:colOff>592920</xdr:colOff>
      <xdr:row>28</xdr:row>
      <xdr:rowOff>21649</xdr:rowOff>
    </xdr:from>
    <xdr:to>
      <xdr:col>19</xdr:col>
      <xdr:colOff>773905</xdr:colOff>
      <xdr:row>30</xdr:row>
      <xdr:rowOff>33555</xdr:rowOff>
    </xdr:to>
    <xdr:sp macro="" textlink="">
      <xdr:nvSpPr>
        <xdr:cNvPr id="7" name="Right Arrow 6"/>
        <xdr:cNvSpPr/>
      </xdr:nvSpPr>
      <xdr:spPr>
        <a:xfrm rot="10800000">
          <a:off x="12046733" y="4986555"/>
          <a:ext cx="1943110" cy="309563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17</xdr:col>
      <xdr:colOff>723889</xdr:colOff>
      <xdr:row>42</xdr:row>
      <xdr:rowOff>21651</xdr:rowOff>
    </xdr:from>
    <xdr:to>
      <xdr:col>20</xdr:col>
      <xdr:colOff>47623</xdr:colOff>
      <xdr:row>43</xdr:row>
      <xdr:rowOff>164525</xdr:rowOff>
    </xdr:to>
    <xdr:sp macro="" textlink="">
      <xdr:nvSpPr>
        <xdr:cNvPr id="8" name="Right Arrow 7"/>
        <xdr:cNvSpPr/>
      </xdr:nvSpPr>
      <xdr:spPr>
        <a:xfrm rot="10800000">
          <a:off x="12177702" y="7272557"/>
          <a:ext cx="1859765" cy="309562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19</xdr:col>
      <xdr:colOff>771525</xdr:colOff>
      <xdr:row>40</xdr:row>
      <xdr:rowOff>45244</xdr:rowOff>
    </xdr:from>
    <xdr:to>
      <xdr:col>22</xdr:col>
      <xdr:colOff>69807</xdr:colOff>
      <xdr:row>48</xdr:row>
      <xdr:rowOff>23813</xdr:rowOff>
    </xdr:to>
    <xdr:sp macro="" textlink="">
      <xdr:nvSpPr>
        <xdr:cNvPr id="9" name="TextBox 8"/>
        <xdr:cNvSpPr txBox="1"/>
      </xdr:nvSpPr>
      <xdr:spPr>
        <a:xfrm>
          <a:off x="13987463" y="6962775"/>
          <a:ext cx="1620000" cy="126444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Describe</a:t>
          </a:r>
          <a:r>
            <a:rPr lang="en-GB" sz="1100" b="1" baseline="0"/>
            <a:t> any major deviations in reported 'other direct costs' for period 1 from whats described in TABLE 3.4b in the Grant agreement here</a:t>
          </a:r>
          <a:endParaRPr lang="en-GB" sz="1100" b="1"/>
        </a:p>
      </xdr:txBody>
    </xdr:sp>
    <xdr:clientData/>
  </xdr:twoCellAnchor>
  <xdr:twoCellAnchor>
    <xdr:from>
      <xdr:col>0</xdr:col>
      <xdr:colOff>2583656</xdr:colOff>
      <xdr:row>1</xdr:row>
      <xdr:rowOff>154780</xdr:rowOff>
    </xdr:from>
    <xdr:to>
      <xdr:col>0</xdr:col>
      <xdr:colOff>3774281</xdr:colOff>
      <xdr:row>1</xdr:row>
      <xdr:rowOff>166686</xdr:rowOff>
    </xdr:to>
    <xdr:cxnSp macro="">
      <xdr:nvCxnSpPr>
        <xdr:cNvPr id="11" name="Straight Arrow Connector 10"/>
        <xdr:cNvCxnSpPr/>
      </xdr:nvCxnSpPr>
      <xdr:spPr>
        <a:xfrm flipV="1">
          <a:off x="2583656" y="321468"/>
          <a:ext cx="1190625" cy="119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</xdr:colOff>
      <xdr:row>14</xdr:row>
      <xdr:rowOff>10584</xdr:rowOff>
    </xdr:from>
    <xdr:to>
      <xdr:col>15</xdr:col>
      <xdr:colOff>85416</xdr:colOff>
      <xdr:row>18</xdr:row>
      <xdr:rowOff>95584</xdr:rowOff>
    </xdr:to>
    <xdr:sp macro="" textlink="">
      <xdr:nvSpPr>
        <xdr:cNvPr id="2" name="TextBox 1"/>
        <xdr:cNvSpPr txBox="1"/>
      </xdr:nvSpPr>
      <xdr:spPr>
        <a:xfrm>
          <a:off x="10720916" y="2741084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</a:t>
          </a:r>
          <a:r>
            <a:rPr lang="en-GB" sz="1100" b="1" baseline="0"/>
            <a:t> text description here.  Input 'N/A' for not applicable.</a:t>
          </a:r>
        </a:p>
        <a:p>
          <a:endParaRPr lang="en-GB" sz="1100" b="1"/>
        </a:p>
      </xdr:txBody>
    </xdr:sp>
    <xdr:clientData/>
  </xdr:twoCellAnchor>
  <xdr:twoCellAnchor>
    <xdr:from>
      <xdr:col>11</xdr:col>
      <xdr:colOff>306915</xdr:colOff>
      <xdr:row>28</xdr:row>
      <xdr:rowOff>0</xdr:rowOff>
    </xdr:from>
    <xdr:to>
      <xdr:col>12</xdr:col>
      <xdr:colOff>765447</xdr:colOff>
      <xdr:row>30</xdr:row>
      <xdr:rowOff>58208</xdr:rowOff>
    </xdr:to>
    <xdr:sp macro="" textlink="">
      <xdr:nvSpPr>
        <xdr:cNvPr id="3" name="Right Arrow 2"/>
        <xdr:cNvSpPr/>
      </xdr:nvSpPr>
      <xdr:spPr>
        <a:xfrm rot="10800000">
          <a:off x="8805332" y="5037667"/>
          <a:ext cx="1897865" cy="333374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289982</xdr:colOff>
      <xdr:row>14</xdr:row>
      <xdr:rowOff>4235</xdr:rowOff>
    </xdr:from>
    <xdr:to>
      <xdr:col>12</xdr:col>
      <xdr:colOff>748514</xdr:colOff>
      <xdr:row>16</xdr:row>
      <xdr:rowOff>20109</xdr:rowOff>
    </xdr:to>
    <xdr:sp macro="" textlink="">
      <xdr:nvSpPr>
        <xdr:cNvPr id="5" name="Right Arrow 4"/>
        <xdr:cNvSpPr/>
      </xdr:nvSpPr>
      <xdr:spPr>
        <a:xfrm rot="10800000">
          <a:off x="8788399" y="2734735"/>
          <a:ext cx="1897865" cy="333374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14817</xdr:colOff>
      <xdr:row>21</xdr:row>
      <xdr:rowOff>25397</xdr:rowOff>
    </xdr:from>
    <xdr:to>
      <xdr:col>15</xdr:col>
      <xdr:colOff>89650</xdr:colOff>
      <xdr:row>25</xdr:row>
      <xdr:rowOff>110397</xdr:rowOff>
    </xdr:to>
    <xdr:sp macro="" textlink="">
      <xdr:nvSpPr>
        <xdr:cNvPr id="6" name="TextBox 5"/>
        <xdr:cNvSpPr txBox="1"/>
      </xdr:nvSpPr>
      <xdr:spPr>
        <a:xfrm>
          <a:off x="10725150" y="3909480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</a:t>
          </a:r>
          <a:r>
            <a:rPr lang="en-GB" sz="1100" b="1" baseline="0"/>
            <a:t> text description here.  Input 'N/A' for not applicable.</a:t>
          </a:r>
        </a:p>
        <a:p>
          <a:endParaRPr lang="en-GB" sz="1100" b="1"/>
        </a:p>
      </xdr:txBody>
    </xdr:sp>
    <xdr:clientData/>
  </xdr:twoCellAnchor>
  <xdr:twoCellAnchor>
    <xdr:from>
      <xdr:col>13</xdr:col>
      <xdr:colOff>19050</xdr:colOff>
      <xdr:row>28</xdr:row>
      <xdr:rowOff>19050</xdr:rowOff>
    </xdr:from>
    <xdr:to>
      <xdr:col>15</xdr:col>
      <xdr:colOff>93883</xdr:colOff>
      <xdr:row>33</xdr:row>
      <xdr:rowOff>8800</xdr:rowOff>
    </xdr:to>
    <xdr:sp macro="" textlink="">
      <xdr:nvSpPr>
        <xdr:cNvPr id="7" name="TextBox 6"/>
        <xdr:cNvSpPr txBox="1"/>
      </xdr:nvSpPr>
      <xdr:spPr>
        <a:xfrm>
          <a:off x="10729383" y="5056717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</a:t>
          </a:r>
          <a:r>
            <a:rPr lang="en-GB" sz="1100" b="1" baseline="0"/>
            <a:t> text description here.  Input 'N/A' for not applicable.</a:t>
          </a:r>
        </a:p>
        <a:p>
          <a:endParaRPr lang="en-GB" sz="1100" b="1"/>
        </a:p>
      </xdr:txBody>
    </xdr:sp>
    <xdr:clientData/>
  </xdr:twoCellAnchor>
  <xdr:twoCellAnchor>
    <xdr:from>
      <xdr:col>11</xdr:col>
      <xdr:colOff>279399</xdr:colOff>
      <xdr:row>21</xdr:row>
      <xdr:rowOff>4234</xdr:rowOff>
    </xdr:from>
    <xdr:to>
      <xdr:col>12</xdr:col>
      <xdr:colOff>737931</xdr:colOff>
      <xdr:row>23</xdr:row>
      <xdr:rowOff>20108</xdr:rowOff>
    </xdr:to>
    <xdr:sp macro="" textlink="">
      <xdr:nvSpPr>
        <xdr:cNvPr id="8" name="Right Arrow 7"/>
        <xdr:cNvSpPr/>
      </xdr:nvSpPr>
      <xdr:spPr>
        <a:xfrm rot="10800000">
          <a:off x="8777816" y="3888317"/>
          <a:ext cx="1897865" cy="333374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12700</xdr:colOff>
      <xdr:row>39</xdr:row>
      <xdr:rowOff>33865</xdr:rowOff>
    </xdr:from>
    <xdr:to>
      <xdr:col>15</xdr:col>
      <xdr:colOff>87533</xdr:colOff>
      <xdr:row>43</xdr:row>
      <xdr:rowOff>118865</xdr:rowOff>
    </xdr:to>
    <xdr:sp macro="" textlink="">
      <xdr:nvSpPr>
        <xdr:cNvPr id="9" name="TextBox 8"/>
        <xdr:cNvSpPr txBox="1"/>
      </xdr:nvSpPr>
      <xdr:spPr>
        <a:xfrm>
          <a:off x="10723033" y="6786032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</a:t>
          </a:r>
          <a:r>
            <a:rPr lang="en-GB" sz="1100" b="1" baseline="0"/>
            <a:t> text description here.  Input 'N/A' for not applicable.</a:t>
          </a:r>
        </a:p>
        <a:p>
          <a:endParaRPr lang="en-GB" sz="1100" b="1"/>
        </a:p>
      </xdr:txBody>
    </xdr:sp>
    <xdr:clientData/>
  </xdr:twoCellAnchor>
  <xdr:twoCellAnchor>
    <xdr:from>
      <xdr:col>13</xdr:col>
      <xdr:colOff>16933</xdr:colOff>
      <xdr:row>46</xdr:row>
      <xdr:rowOff>6349</xdr:rowOff>
    </xdr:from>
    <xdr:to>
      <xdr:col>15</xdr:col>
      <xdr:colOff>91766</xdr:colOff>
      <xdr:row>50</xdr:row>
      <xdr:rowOff>112515</xdr:rowOff>
    </xdr:to>
    <xdr:sp macro="" textlink="">
      <xdr:nvSpPr>
        <xdr:cNvPr id="10" name="TextBox 9"/>
        <xdr:cNvSpPr txBox="1"/>
      </xdr:nvSpPr>
      <xdr:spPr>
        <a:xfrm>
          <a:off x="10727266" y="7859182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</a:t>
          </a:r>
          <a:r>
            <a:rPr lang="en-GB" sz="1100" b="1" baseline="0"/>
            <a:t> text description here.  Input 'N/A' for not applicable.</a:t>
          </a:r>
        </a:p>
        <a:p>
          <a:endParaRPr lang="en-GB" sz="1100" b="1"/>
        </a:p>
      </xdr:txBody>
    </xdr:sp>
    <xdr:clientData/>
  </xdr:twoCellAnchor>
  <xdr:twoCellAnchor>
    <xdr:from>
      <xdr:col>13</xdr:col>
      <xdr:colOff>21167</xdr:colOff>
      <xdr:row>53</xdr:row>
      <xdr:rowOff>10582</xdr:rowOff>
    </xdr:from>
    <xdr:to>
      <xdr:col>15</xdr:col>
      <xdr:colOff>96000</xdr:colOff>
      <xdr:row>57</xdr:row>
      <xdr:rowOff>95582</xdr:rowOff>
    </xdr:to>
    <xdr:sp macro="" textlink="">
      <xdr:nvSpPr>
        <xdr:cNvPr id="11" name="TextBox 10"/>
        <xdr:cNvSpPr txBox="1"/>
      </xdr:nvSpPr>
      <xdr:spPr>
        <a:xfrm>
          <a:off x="10731500" y="8974665"/>
          <a:ext cx="1620000" cy="7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Input</a:t>
          </a:r>
          <a:r>
            <a:rPr lang="en-GB" sz="1100" b="1" baseline="0"/>
            <a:t> text description here.  Input 'N/A' for not applicable.</a:t>
          </a:r>
        </a:p>
        <a:p>
          <a:endParaRPr lang="en-GB" sz="1100" b="1"/>
        </a:p>
      </xdr:txBody>
    </xdr:sp>
    <xdr:clientData/>
  </xdr:twoCellAnchor>
  <xdr:twoCellAnchor>
    <xdr:from>
      <xdr:col>11</xdr:col>
      <xdr:colOff>300565</xdr:colOff>
      <xdr:row>39</xdr:row>
      <xdr:rowOff>4231</xdr:rowOff>
    </xdr:from>
    <xdr:to>
      <xdr:col>12</xdr:col>
      <xdr:colOff>759097</xdr:colOff>
      <xdr:row>41</xdr:row>
      <xdr:rowOff>20105</xdr:rowOff>
    </xdr:to>
    <xdr:sp macro="" textlink="">
      <xdr:nvSpPr>
        <xdr:cNvPr id="12" name="Right Arrow 11"/>
        <xdr:cNvSpPr/>
      </xdr:nvSpPr>
      <xdr:spPr>
        <a:xfrm rot="10800000">
          <a:off x="8798982" y="6756398"/>
          <a:ext cx="1897865" cy="333374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311148</xdr:colOff>
      <xdr:row>45</xdr:row>
      <xdr:rowOff>141816</xdr:rowOff>
    </xdr:from>
    <xdr:to>
      <xdr:col>12</xdr:col>
      <xdr:colOff>769680</xdr:colOff>
      <xdr:row>48</xdr:row>
      <xdr:rowOff>30690</xdr:rowOff>
    </xdr:to>
    <xdr:sp macro="" textlink="">
      <xdr:nvSpPr>
        <xdr:cNvPr id="13" name="Right Arrow 12"/>
        <xdr:cNvSpPr/>
      </xdr:nvSpPr>
      <xdr:spPr>
        <a:xfrm rot="10800000">
          <a:off x="8809565" y="7846483"/>
          <a:ext cx="1897865" cy="333374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315381</xdr:colOff>
      <xdr:row>53</xdr:row>
      <xdr:rowOff>19050</xdr:rowOff>
    </xdr:from>
    <xdr:to>
      <xdr:col>13</xdr:col>
      <xdr:colOff>1330</xdr:colOff>
      <xdr:row>55</xdr:row>
      <xdr:rowOff>34924</xdr:rowOff>
    </xdr:to>
    <xdr:sp macro="" textlink="">
      <xdr:nvSpPr>
        <xdr:cNvPr id="14" name="Right Arrow 13"/>
        <xdr:cNvSpPr/>
      </xdr:nvSpPr>
      <xdr:spPr>
        <a:xfrm rot="10800000">
          <a:off x="8813798" y="8983133"/>
          <a:ext cx="1897865" cy="333374"/>
        </a:xfrm>
        <a:prstGeom prst="rightArrow">
          <a:avLst/>
        </a:prstGeom>
        <a:solidFill>
          <a:srgbClr val="F1ACA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AD54"/>
  <sheetViews>
    <sheetView showGridLines="0" tabSelected="1" zoomScale="80" zoomScaleNormal="80" zoomScaleSheetLayoutView="50" workbookViewId="0">
      <selection activeCell="F9" sqref="F9:G9"/>
    </sheetView>
  </sheetViews>
  <sheetFormatPr defaultColWidth="11.5703125" defaultRowHeight="12.75" x14ac:dyDescent="0.2"/>
  <cols>
    <col min="1" max="1" width="57.28515625" style="10" customWidth="1"/>
    <col min="2" max="2" width="12.7109375" style="10" customWidth="1"/>
    <col min="3" max="3" width="11" style="10" bestFit="1" customWidth="1"/>
    <col min="4" max="11" width="9.140625" style="10" customWidth="1"/>
    <col min="12" max="15" width="9" style="10" customWidth="1"/>
    <col min="16" max="16" width="4" style="10" hidden="1" customWidth="1"/>
    <col min="17" max="17" width="11.5703125" style="10" customWidth="1"/>
    <col min="18" max="18" width="14.85546875" style="10" customWidth="1"/>
    <col min="19" max="19" width="11.5703125" style="10"/>
    <col min="20" max="21" width="11.5703125" style="11"/>
    <col min="22" max="23" width="11.5703125" style="10"/>
    <col min="26" max="30" width="11.5703125" hidden="1" customWidth="1"/>
  </cols>
  <sheetData>
    <row r="1" spans="1:30" ht="16.5" customHeight="1" thickBot="1" x14ac:dyDescent="0.25"/>
    <row r="2" spans="1:30" ht="24" thickBot="1" x14ac:dyDescent="0.4">
      <c r="A2" s="85" t="s">
        <v>58</v>
      </c>
      <c r="B2" s="133" t="s">
        <v>117</v>
      </c>
      <c r="C2" s="134"/>
    </row>
    <row r="3" spans="1:30" ht="3" customHeight="1" thickBot="1" x14ac:dyDescent="0.25"/>
    <row r="4" spans="1:30" s="1" customFormat="1" ht="18" x14ac:dyDescent="0.25">
      <c r="A4" s="53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  <c r="S4" s="12"/>
      <c r="T4" s="13"/>
      <c r="U4" s="13"/>
      <c r="V4" s="12"/>
      <c r="W4" s="12"/>
    </row>
    <row r="5" spans="1:30" s="1" customFormat="1" ht="8.4499999999999993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12"/>
      <c r="T5" s="13"/>
      <c r="U5" s="13"/>
      <c r="V5" s="12"/>
      <c r="W5" s="12"/>
    </row>
    <row r="6" spans="1:30" s="1" customFormat="1" ht="18" x14ac:dyDescent="0.25">
      <c r="A6" s="59" t="s">
        <v>48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12"/>
      <c r="T6" s="13"/>
      <c r="U6" s="13"/>
      <c r="V6" s="12"/>
      <c r="W6" s="12"/>
    </row>
    <row r="7" spans="1:30" s="1" customFormat="1" ht="18" x14ac:dyDescent="0.25">
      <c r="A7" s="59" t="s">
        <v>23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12"/>
      <c r="T7" s="13"/>
      <c r="U7" s="13"/>
      <c r="V7" s="12"/>
      <c r="W7" s="12"/>
    </row>
    <row r="8" spans="1:30" s="1" customFormat="1" ht="18" x14ac:dyDescent="0.25">
      <c r="A8" s="59" t="s">
        <v>24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12"/>
      <c r="T8" s="13"/>
      <c r="U8" s="13"/>
      <c r="V8" s="12"/>
      <c r="W8" s="12"/>
    </row>
    <row r="9" spans="1:30" s="1" customFormat="1" ht="18" x14ac:dyDescent="0.25">
      <c r="A9" s="59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12"/>
      <c r="T9" s="13"/>
      <c r="U9" s="13"/>
      <c r="V9" s="12"/>
      <c r="W9" s="12"/>
    </row>
    <row r="10" spans="1:30" s="1" customFormat="1" ht="18" x14ac:dyDescent="0.25">
      <c r="A10" s="5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12"/>
      <c r="T10" s="13"/>
      <c r="U10" s="13"/>
      <c r="V10" s="12"/>
      <c r="W10" s="12"/>
    </row>
    <row r="11" spans="1:30" s="1" customFormat="1" ht="12.95" customHeight="1" thickBot="1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12"/>
      <c r="T11" s="13"/>
      <c r="U11" s="13"/>
      <c r="V11" s="12"/>
      <c r="W11" s="12"/>
    </row>
    <row r="12" spans="1:30" s="1" customFormat="1" ht="12.95" customHeight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12"/>
      <c r="T12" s="13"/>
      <c r="U12" s="13"/>
      <c r="V12" s="12"/>
      <c r="W12" s="12"/>
    </row>
    <row r="13" spans="1:30" s="1" customFormat="1" ht="20.25" customHeight="1" x14ac:dyDescent="0.25">
      <c r="A13" s="56"/>
      <c r="B13" s="74" t="str">
        <f>IF(B2="","Whole Consortium",B2)</f>
        <v>1. UiB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12"/>
      <c r="T13" s="13"/>
      <c r="U13" s="13"/>
      <c r="V13" s="12"/>
      <c r="W13" s="12"/>
    </row>
    <row r="14" spans="1:30" ht="13.5" thickBot="1" x14ac:dyDescent="0.25">
      <c r="A14" s="7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14"/>
      <c r="T14" s="14"/>
      <c r="U14" s="14"/>
      <c r="V14" s="14"/>
      <c r="W14" s="14"/>
      <c r="AD14" t="s">
        <v>43</v>
      </c>
    </row>
    <row r="15" spans="1:30" ht="16.5" thickBot="1" x14ac:dyDescent="0.3">
      <c r="A15" s="66" t="s">
        <v>21</v>
      </c>
      <c r="B15" s="79" t="s">
        <v>5</v>
      </c>
      <c r="C15" s="80" t="s">
        <v>6</v>
      </c>
      <c r="D15" s="80" t="s">
        <v>7</v>
      </c>
      <c r="E15" s="80" t="s">
        <v>8</v>
      </c>
      <c r="F15" s="80" t="s">
        <v>9</v>
      </c>
      <c r="G15" s="80" t="s">
        <v>10</v>
      </c>
      <c r="H15" s="80" t="s">
        <v>11</v>
      </c>
      <c r="I15" s="80" t="s">
        <v>12</v>
      </c>
      <c r="J15" s="80" t="s">
        <v>13</v>
      </c>
      <c r="K15" s="80" t="s">
        <v>14</v>
      </c>
      <c r="L15" s="81" t="s">
        <v>42</v>
      </c>
      <c r="M15" s="80" t="s">
        <v>263</v>
      </c>
      <c r="N15" s="81" t="s">
        <v>264</v>
      </c>
      <c r="O15" s="80" t="s">
        <v>265</v>
      </c>
      <c r="P15" s="241"/>
      <c r="Q15" s="82" t="s">
        <v>51</v>
      </c>
      <c r="R15" s="75"/>
      <c r="S15" s="14"/>
      <c r="T15" s="14"/>
      <c r="U15" s="14"/>
      <c r="V15" s="14"/>
      <c r="W15" s="14"/>
      <c r="Z15" t="s">
        <v>44</v>
      </c>
      <c r="AA15" s="6">
        <v>42887</v>
      </c>
      <c r="AB15">
        <v>0</v>
      </c>
    </row>
    <row r="16" spans="1:30" ht="15.75" x14ac:dyDescent="0.2">
      <c r="A16" s="69" t="s">
        <v>41</v>
      </c>
      <c r="B16" s="18">
        <f>VLOOKUP($B$2,'ANNEX 2 &amp; WT6'!$C$58:$S$97,2,0)</f>
        <v>0</v>
      </c>
      <c r="C16" s="19">
        <f>VLOOKUP($B$2,'ANNEX 2 &amp; WT6'!$C$58:$S$97,3,0)</f>
        <v>0</v>
      </c>
      <c r="D16" s="19">
        <f>VLOOKUP($B$2,'ANNEX 2 &amp; WT6'!$C$58:$S$97,4,0)</f>
        <v>0</v>
      </c>
      <c r="E16" s="19">
        <f>VLOOKUP($B$2,'ANNEX 2 &amp; WT6'!$C$58:$S$97,5,0)</f>
        <v>0</v>
      </c>
      <c r="F16" s="19">
        <f>VLOOKUP($B$2,'ANNEX 2 &amp; WT6'!$C$58:$S$97,6,0)</f>
        <v>0</v>
      </c>
      <c r="G16" s="19">
        <f>VLOOKUP($B$2,'ANNEX 2 &amp; WT6'!$C$58:$S$97,7,0)</f>
        <v>6</v>
      </c>
      <c r="H16" s="19">
        <f>VLOOKUP($B$2,'ANNEX 2 &amp; WT6'!$C$58:$S$97,8,0)</f>
        <v>6</v>
      </c>
      <c r="I16" s="19">
        <f>VLOOKUP($B$2,'ANNEX 2 &amp; WT6'!$C$58:$S$97,9,0)</f>
        <v>42</v>
      </c>
      <c r="J16" s="19">
        <f>VLOOKUP($B$2,'ANNEX 2 &amp; WT6'!$C$58:$S$97,10,0)</f>
        <v>0</v>
      </c>
      <c r="K16" s="19">
        <f>VLOOKUP($B$2,'ANNEX 2 &amp; WT6'!$C$58:$S$97,11,0)</f>
        <v>0</v>
      </c>
      <c r="L16" s="19">
        <f>VLOOKUP($B$2,'ANNEX 2 &amp; WT6'!$C$58:$S$97,12,0)</f>
        <v>0</v>
      </c>
      <c r="M16" s="19">
        <f>VLOOKUP($B$2,'ANNEX 2 &amp; WT6'!$C$58:$S$97,13,0)</f>
        <v>12</v>
      </c>
      <c r="N16" s="19">
        <f>VLOOKUP($B$2,'ANNEX 2 &amp; WT6'!$C$58:$S$97,14,0)</f>
        <v>16</v>
      </c>
      <c r="O16" s="19">
        <f>VLOOKUP($B$2,'ANNEX 2 &amp; WT6'!$C$58:$S$97,15,0)</f>
        <v>48</v>
      </c>
      <c r="P16" s="242"/>
      <c r="Q16" s="16">
        <f>VLOOKUP($B$2,'ANNEX 2 &amp; WT6'!$C$58:$S$97,17,0)</f>
        <v>130</v>
      </c>
      <c r="R16" s="68"/>
      <c r="S16" s="14"/>
      <c r="T16" s="14"/>
      <c r="U16" s="14"/>
      <c r="V16" s="14"/>
      <c r="W16" s="14"/>
      <c r="Z16" t="s">
        <v>45</v>
      </c>
      <c r="AA16" s="6">
        <f>EOMONTH(EDATE(AA15,AC16),-1)</f>
        <v>43251</v>
      </c>
      <c r="AB16">
        <v>12</v>
      </c>
      <c r="AC16">
        <f>AB16-AB15</f>
        <v>12</v>
      </c>
    </row>
    <row r="17" spans="1:29" ht="18" x14ac:dyDescent="0.25">
      <c r="A17" s="15" t="s">
        <v>15</v>
      </c>
      <c r="B17" s="83"/>
      <c r="C17" s="84"/>
      <c r="D17" s="84"/>
      <c r="E17" s="84"/>
      <c r="F17" s="84"/>
      <c r="G17" s="84"/>
      <c r="H17" s="247"/>
      <c r="I17" s="247"/>
      <c r="J17" s="247"/>
      <c r="K17" s="247"/>
      <c r="L17" s="247"/>
      <c r="M17" s="247"/>
      <c r="N17" s="247"/>
      <c r="O17" s="247"/>
      <c r="P17" s="243"/>
      <c r="Q17" s="8">
        <f>SUM(B17:O17)</f>
        <v>0</v>
      </c>
      <c r="R17" s="17"/>
      <c r="S17" s="14"/>
      <c r="T17" s="14"/>
      <c r="U17" s="14"/>
      <c r="V17" s="14"/>
      <c r="W17" s="14"/>
      <c r="Z17" t="s">
        <v>46</v>
      </c>
      <c r="AA17" s="6">
        <f>EOMONTH(EDATE(AA16,AC17),-1)</f>
        <v>43769</v>
      </c>
      <c r="AB17">
        <v>30</v>
      </c>
      <c r="AC17">
        <f>AB17-AB16</f>
        <v>18</v>
      </c>
    </row>
    <row r="18" spans="1:29" ht="15.75" x14ac:dyDescent="0.2">
      <c r="A18" s="69" t="s">
        <v>16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4"/>
      <c r="Q18" s="8">
        <f>SUM(B18:O18)</f>
        <v>0</v>
      </c>
      <c r="R18" s="68"/>
      <c r="S18" s="14"/>
      <c r="T18" s="14"/>
      <c r="U18" s="14"/>
      <c r="V18" s="14"/>
      <c r="W18" s="14"/>
      <c r="Z18" t="s">
        <v>47</v>
      </c>
      <c r="AA18" s="6">
        <f>EOMONTH(EDATE(AA17,AC18),-1)</f>
        <v>44286</v>
      </c>
      <c r="AB18">
        <v>48</v>
      </c>
      <c r="AC18">
        <f>AB18-AB17</f>
        <v>18</v>
      </c>
    </row>
    <row r="19" spans="1:29" ht="15.75" x14ac:dyDescent="0.2">
      <c r="A19" s="69" t="s">
        <v>17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45"/>
      <c r="Q19" s="8">
        <f>SUM(B19:O19)</f>
        <v>0</v>
      </c>
      <c r="R19" s="68"/>
      <c r="S19" s="14"/>
      <c r="T19" s="14"/>
      <c r="U19" s="14"/>
      <c r="V19" s="14"/>
      <c r="W19" s="14"/>
    </row>
    <row r="20" spans="1:29" ht="16.5" thickBot="1" x14ac:dyDescent="0.25">
      <c r="A20" s="78" t="s">
        <v>2</v>
      </c>
      <c r="B20" s="20">
        <f>B16-B17-B18-B19</f>
        <v>0</v>
      </c>
      <c r="C20" s="21">
        <f t="shared" ref="C20:O20" si="0">C16-C17-C18-C19</f>
        <v>0</v>
      </c>
      <c r="D20" s="21">
        <f t="shared" si="0"/>
        <v>0</v>
      </c>
      <c r="E20" s="21">
        <f t="shared" si="0"/>
        <v>0</v>
      </c>
      <c r="F20" s="21">
        <f t="shared" si="0"/>
        <v>0</v>
      </c>
      <c r="G20" s="21">
        <f t="shared" si="0"/>
        <v>6</v>
      </c>
      <c r="H20" s="21">
        <f t="shared" si="0"/>
        <v>6</v>
      </c>
      <c r="I20" s="21">
        <f t="shared" si="0"/>
        <v>42</v>
      </c>
      <c r="J20" s="21">
        <f t="shared" si="0"/>
        <v>0</v>
      </c>
      <c r="K20" s="21">
        <f t="shared" si="0"/>
        <v>0</v>
      </c>
      <c r="L20" s="21">
        <f t="shared" si="0"/>
        <v>0</v>
      </c>
      <c r="M20" s="21">
        <f t="shared" si="0"/>
        <v>12</v>
      </c>
      <c r="N20" s="21">
        <f t="shared" si="0"/>
        <v>16</v>
      </c>
      <c r="O20" s="21">
        <f t="shared" si="0"/>
        <v>48</v>
      </c>
      <c r="P20" s="246"/>
      <c r="Q20" s="22">
        <f>SUM(B20:O20)</f>
        <v>130</v>
      </c>
      <c r="R20" s="68"/>
      <c r="S20" s="14"/>
      <c r="T20" s="14"/>
      <c r="U20" s="14"/>
      <c r="V20" s="14"/>
      <c r="W20" s="14"/>
    </row>
    <row r="21" spans="1:29" x14ac:dyDescent="0.2">
      <c r="A21" s="69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67"/>
      <c r="M21" s="67"/>
      <c r="N21" s="67"/>
      <c r="O21" s="67"/>
      <c r="P21" s="67"/>
      <c r="Q21" s="67"/>
      <c r="R21" s="75"/>
      <c r="S21" s="14"/>
      <c r="T21" s="14"/>
      <c r="U21" s="14"/>
      <c r="V21" s="14"/>
      <c r="W21" s="14"/>
    </row>
    <row r="22" spans="1:29" x14ac:dyDescent="0.2">
      <c r="A22" s="77" t="s">
        <v>40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67"/>
      <c r="M22" s="67"/>
      <c r="N22" s="67"/>
      <c r="O22" s="67"/>
      <c r="P22" s="67"/>
      <c r="Q22" s="67"/>
      <c r="R22" s="75"/>
      <c r="S22" s="14"/>
      <c r="T22" s="14"/>
      <c r="U22" s="14"/>
      <c r="V22" s="14"/>
      <c r="W22" s="14"/>
    </row>
    <row r="23" spans="1:29" x14ac:dyDescent="0.2">
      <c r="A23" s="77" t="s">
        <v>39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14"/>
      <c r="T23" s="14"/>
      <c r="U23" s="14"/>
      <c r="V23" s="14"/>
      <c r="W23" s="14"/>
    </row>
    <row r="24" spans="1:29" x14ac:dyDescent="0.2">
      <c r="A24" s="6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14"/>
      <c r="T24" s="14"/>
      <c r="U24" s="14"/>
      <c r="V24" s="14"/>
      <c r="W24" s="14"/>
    </row>
    <row r="25" spans="1:29" x14ac:dyDescent="0.2">
      <c r="A25" s="73" t="s">
        <v>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14"/>
      <c r="T25" s="14"/>
      <c r="U25" s="14"/>
      <c r="V25" s="14"/>
      <c r="W25" s="14"/>
    </row>
    <row r="26" spans="1:29" ht="13.5" thickBot="1" x14ac:dyDescent="0.25">
      <c r="A26" s="73" t="s">
        <v>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14"/>
      <c r="T26" s="14"/>
      <c r="U26" s="14"/>
      <c r="V26" s="14"/>
      <c r="W26" s="14"/>
    </row>
    <row r="27" spans="1:29" ht="11.1" customHeight="1" x14ac:dyDescent="0.2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4"/>
      <c r="T27" s="14"/>
      <c r="U27" s="14"/>
      <c r="V27" s="14"/>
      <c r="W27" s="14"/>
    </row>
    <row r="28" spans="1:29" ht="11.1" customHeight="1" x14ac:dyDescent="0.2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4"/>
      <c r="T28" s="14"/>
      <c r="U28" s="14"/>
      <c r="V28" s="14"/>
      <c r="W28" s="14"/>
    </row>
    <row r="29" spans="1:29" ht="11.1" customHeight="1" x14ac:dyDescent="0.2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40"/>
      <c r="S29" s="14"/>
      <c r="T29" s="14"/>
      <c r="U29" s="14"/>
      <c r="V29" s="14"/>
      <c r="W29" s="14"/>
    </row>
    <row r="30" spans="1:29" ht="12.75" customHeight="1" x14ac:dyDescent="0.2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40"/>
      <c r="S30" s="14"/>
      <c r="T30" s="14"/>
      <c r="U30" s="14"/>
      <c r="V30" s="14"/>
      <c r="W30" s="14"/>
    </row>
    <row r="31" spans="1:29" ht="12.75" customHeight="1" x14ac:dyDescent="0.2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4"/>
      <c r="T31" s="14"/>
      <c r="U31" s="14"/>
      <c r="V31" s="14"/>
      <c r="W31" s="14"/>
    </row>
    <row r="32" spans="1:29" ht="12.75" customHeight="1" x14ac:dyDescent="0.2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4"/>
      <c r="T32" s="14"/>
      <c r="U32" s="14"/>
      <c r="V32" s="14"/>
      <c r="W32" s="14"/>
    </row>
    <row r="33" spans="1:23" ht="13.35" customHeight="1" thickBot="1" x14ac:dyDescent="0.25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3"/>
      <c r="S33" s="14"/>
      <c r="T33" s="14"/>
      <c r="U33" s="14"/>
      <c r="V33" s="14"/>
      <c r="W33" s="14"/>
    </row>
    <row r="34" spans="1:23" ht="13.3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5"/>
      <c r="S34" s="14"/>
      <c r="T34" s="14"/>
      <c r="U34" s="14"/>
      <c r="V34" s="14"/>
      <c r="W34" s="14"/>
    </row>
    <row r="35" spans="1:23" ht="15" x14ac:dyDescent="0.25">
      <c r="A35" s="66" t="s">
        <v>22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  <c r="S35" s="14"/>
      <c r="T35" s="14"/>
      <c r="U35" s="14"/>
      <c r="V35" s="14"/>
      <c r="W35" s="14"/>
    </row>
    <row r="36" spans="1:23" x14ac:dyDescent="0.2">
      <c r="A36" s="69" t="s">
        <v>20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14"/>
      <c r="T36" s="14"/>
      <c r="U36" s="14"/>
      <c r="V36" s="14"/>
      <c r="W36" s="14"/>
    </row>
    <row r="37" spans="1:23" ht="6" customHeight="1" x14ac:dyDescent="0.2">
      <c r="A37" s="6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8"/>
      <c r="S37" s="14"/>
      <c r="T37" s="14"/>
      <c r="U37" s="14"/>
      <c r="V37" s="14"/>
      <c r="W37" s="14"/>
    </row>
    <row r="38" spans="1:23" ht="13.5" thickBot="1" x14ac:dyDescent="0.25">
      <c r="A38" s="69"/>
      <c r="B38" s="70" t="s">
        <v>19</v>
      </c>
      <c r="C38" s="70"/>
      <c r="D38" s="70" t="s">
        <v>18</v>
      </c>
      <c r="E38" s="70"/>
      <c r="F38" s="70"/>
      <c r="G38" s="70"/>
      <c r="H38" s="70"/>
      <c r="I38" s="70"/>
      <c r="J38" s="70"/>
      <c r="K38" s="70"/>
      <c r="L38" s="71"/>
      <c r="M38" s="71"/>
      <c r="N38" s="71"/>
      <c r="O38" s="71"/>
      <c r="P38" s="71"/>
      <c r="Q38" s="71"/>
      <c r="R38" s="72"/>
      <c r="S38" s="14"/>
      <c r="T38" s="14"/>
      <c r="U38" s="14"/>
      <c r="V38" s="14"/>
      <c r="W38" s="14"/>
    </row>
    <row r="39" spans="1:23" ht="18.600000000000001" customHeight="1" thickBot="1" x14ac:dyDescent="0.25">
      <c r="A39" s="69"/>
      <c r="B39" s="26"/>
      <c r="C39" s="67"/>
      <c r="D39" s="2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  <c r="S39" s="14"/>
      <c r="T39" s="14"/>
      <c r="U39" s="14"/>
      <c r="V39" s="14"/>
      <c r="W39" s="14"/>
    </row>
    <row r="40" spans="1:23" x14ac:dyDescent="0.2">
      <c r="A40" s="69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  <c r="S40" s="14"/>
      <c r="T40" s="14"/>
      <c r="U40" s="14"/>
      <c r="V40" s="14"/>
      <c r="W40" s="14"/>
    </row>
    <row r="41" spans="1:23" ht="13.5" thickBot="1" x14ac:dyDescent="0.25">
      <c r="A41" s="73" t="s">
        <v>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  <c r="S41" s="14"/>
      <c r="T41" s="14"/>
      <c r="U41" s="14"/>
      <c r="V41" s="14"/>
      <c r="W41" s="14"/>
    </row>
    <row r="42" spans="1:23" x14ac:dyDescent="0.2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7"/>
      <c r="S42" s="14"/>
      <c r="T42" s="14"/>
      <c r="U42" s="14"/>
      <c r="V42" s="14"/>
      <c r="W42" s="14"/>
    </row>
    <row r="43" spans="1:23" x14ac:dyDescent="0.2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40"/>
      <c r="S43" s="14"/>
      <c r="T43" s="14"/>
      <c r="U43" s="14"/>
      <c r="V43" s="14"/>
      <c r="W43" s="14"/>
    </row>
    <row r="44" spans="1:23" x14ac:dyDescent="0.2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40"/>
      <c r="S44" s="14"/>
      <c r="T44" s="14"/>
      <c r="U44" s="14"/>
      <c r="V44" s="14"/>
      <c r="W44" s="14"/>
    </row>
    <row r="45" spans="1:23" x14ac:dyDescent="0.2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  <c r="S45" s="14"/>
      <c r="T45" s="14"/>
      <c r="U45" s="14"/>
      <c r="V45" s="14"/>
      <c r="W45" s="14"/>
    </row>
    <row r="46" spans="1:23" ht="13.5" thickBot="1" x14ac:dyDescent="0.25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3"/>
      <c r="S46" s="14"/>
      <c r="T46" s="14"/>
      <c r="U46" s="14"/>
      <c r="V46" s="14"/>
      <c r="W46" s="14"/>
    </row>
    <row r="47" spans="1:23" ht="9" customHeight="1" x14ac:dyDescent="0.2">
      <c r="A47" s="2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">
      <c r="A48" s="23" t="s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x14ac:dyDescent="0.2">
      <c r="A49" s="2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14"/>
      <c r="U50" s="14"/>
      <c r="V50" s="25"/>
      <c r="W50" s="25"/>
    </row>
    <row r="51" spans="1:23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14"/>
      <c r="U51" s="14"/>
      <c r="V51" s="25"/>
      <c r="W51" s="25"/>
    </row>
    <row r="52" spans="1:23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14"/>
      <c r="U52" s="14"/>
      <c r="V52" s="25"/>
      <c r="W52" s="25"/>
    </row>
    <row r="53" spans="1:23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14"/>
      <c r="U53" s="14"/>
      <c r="V53" s="25"/>
      <c r="W53" s="25"/>
    </row>
    <row r="54" spans="1:23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4"/>
      <c r="U54" s="14"/>
      <c r="V54" s="25"/>
      <c r="W54" s="25"/>
    </row>
  </sheetData>
  <dataConsolidate/>
  <mergeCells count="3">
    <mergeCell ref="B2:C2"/>
    <mergeCell ref="A27:R33"/>
    <mergeCell ref="A42:R46"/>
  </mergeCells>
  <conditionalFormatting sqref="B20:P20">
    <cfRule type="cellIs" dxfId="5" priority="4" stopIfTrue="1" operator="equal">
      <formula>0</formula>
    </cfRule>
    <cfRule type="cellIs" dxfId="4" priority="5" stopIfTrue="1" operator="greaterThan">
      <formula>0</formula>
    </cfRule>
    <cfRule type="cellIs" dxfId="3" priority="6" stopIfTrue="1" operator="lessThan">
      <formula>0</formula>
    </cfRule>
  </conditionalFormatting>
  <conditionalFormatting sqref="Q20">
    <cfRule type="cellIs" dxfId="2" priority="1" stopIfTrue="1" operator="equal">
      <formula>0</formula>
    </cfRule>
    <cfRule type="cellIs" dxfId="1" priority="2" stopIfTrue="1" operator="greaterThan">
      <formula>0</formula>
    </cfRule>
    <cfRule type="cellIs" dxfId="0" priority="3" stopIfTrue="1" operator="lessThan">
      <formula>0</formula>
    </cfRule>
  </conditionalFormatting>
  <dataValidations count="1">
    <dataValidation type="list" allowBlank="1" showInputMessage="1" showErrorMessage="1" sqref="B2">
      <formula1>p_name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249977111117893"/>
  </sheetPr>
  <dimension ref="A1:Q66"/>
  <sheetViews>
    <sheetView showGridLines="0" topLeftCell="A7" zoomScale="90" zoomScaleNormal="90" workbookViewId="0">
      <selection activeCell="O4" sqref="O4"/>
    </sheetView>
  </sheetViews>
  <sheetFormatPr defaultColWidth="11.5703125" defaultRowHeight="12.75" x14ac:dyDescent="0.2"/>
  <cols>
    <col min="12" max="12" width="42.42578125" customWidth="1"/>
    <col min="14" max="14" width="11.5703125" style="9"/>
  </cols>
  <sheetData>
    <row r="1" spans="1:17" ht="18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3"/>
      <c r="N1" s="4"/>
      <c r="O1" s="3"/>
      <c r="P1" s="3"/>
      <c r="Q1" s="3"/>
    </row>
    <row r="2" spans="1:17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"/>
      <c r="N2" s="4"/>
      <c r="O2" s="3"/>
      <c r="P2" s="3"/>
      <c r="Q2" s="3"/>
    </row>
    <row r="3" spans="1:17" ht="15.75" x14ac:dyDescent="0.25">
      <c r="A3" s="33" t="s">
        <v>60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"/>
      <c r="N3" s="4"/>
      <c r="O3" s="3"/>
      <c r="P3" s="3"/>
      <c r="Q3" s="3"/>
    </row>
    <row r="4" spans="1:17" ht="15" x14ac:dyDescent="0.2">
      <c r="A4" s="33" t="s">
        <v>61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3"/>
      <c r="N4" s="4"/>
      <c r="O4" s="3"/>
      <c r="P4" s="3"/>
      <c r="Q4" s="3"/>
    </row>
    <row r="5" spans="1:17" ht="15" x14ac:dyDescent="0.2">
      <c r="A5" s="33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  <c r="M5" s="3"/>
      <c r="N5" s="4"/>
      <c r="O5" s="3"/>
      <c r="P5" s="3"/>
      <c r="Q5" s="3"/>
    </row>
    <row r="6" spans="1:17" ht="15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  <c r="M6" s="3"/>
      <c r="N6" s="4"/>
      <c r="O6" s="3"/>
      <c r="P6" s="3"/>
      <c r="Q6" s="3"/>
    </row>
    <row r="7" spans="1:17" s="1" customFormat="1" ht="18" x14ac:dyDescent="0.25">
      <c r="A7" s="33" t="s">
        <v>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M7" s="2"/>
      <c r="N7" s="5"/>
      <c r="O7" s="2"/>
      <c r="P7" s="2"/>
      <c r="Q7" s="2"/>
    </row>
    <row r="8" spans="1:17" s="1" customFormat="1" ht="18.75" thickBot="1" x14ac:dyDescent="0.3">
      <c r="A8" s="38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2"/>
      <c r="N8" s="5"/>
      <c r="O8" s="2"/>
      <c r="P8" s="2"/>
      <c r="Q8" s="2"/>
    </row>
    <row r="9" spans="1:17" s="1" customFormat="1" ht="18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2"/>
      <c r="N9" s="5"/>
      <c r="O9" s="2"/>
      <c r="P9" s="2"/>
      <c r="Q9" s="2"/>
    </row>
    <row r="10" spans="1:17" ht="18" x14ac:dyDescent="0.25">
      <c r="A10" s="47" t="s">
        <v>26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3"/>
      <c r="N10" s="4"/>
      <c r="O10" s="3"/>
      <c r="P10" s="3"/>
      <c r="Q10" s="3"/>
    </row>
    <row r="11" spans="1:17" ht="6.95" customHeight="1" x14ac:dyDescent="0.2">
      <c r="A11" s="48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3"/>
      <c r="N11" s="4"/>
      <c r="O11" s="3"/>
      <c r="P11" s="3"/>
      <c r="Q11" s="3"/>
    </row>
    <row r="12" spans="1:17" ht="14.25" x14ac:dyDescent="0.2">
      <c r="A12" s="48" t="s">
        <v>30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3"/>
      <c r="N12" s="4"/>
      <c r="O12" s="3"/>
      <c r="P12" s="3"/>
      <c r="Q12" s="3"/>
    </row>
    <row r="13" spans="1:17" ht="14.25" x14ac:dyDescent="0.2">
      <c r="A13" s="48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  <c r="M13" s="3"/>
      <c r="N13" s="4"/>
      <c r="O13" s="3"/>
      <c r="P13" s="3"/>
      <c r="Q13" s="3"/>
    </row>
    <row r="14" spans="1:17" ht="15" thickBot="1" x14ac:dyDescent="0.25">
      <c r="A14" s="49" t="s">
        <v>28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  <c r="M14" s="4"/>
      <c r="N14" s="4"/>
      <c r="O14" s="4"/>
      <c r="P14" s="3"/>
      <c r="Q14" s="3"/>
    </row>
    <row r="15" spans="1:17" x14ac:dyDescent="0.2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6"/>
      <c r="M15" s="3"/>
      <c r="N15" s="4"/>
      <c r="O15" s="3"/>
      <c r="P15" s="3"/>
      <c r="Q15" s="3"/>
    </row>
    <row r="16" spans="1:17" x14ac:dyDescent="0.2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9"/>
      <c r="M16" s="3"/>
      <c r="N16" s="4"/>
      <c r="O16" s="3"/>
      <c r="P16" s="3"/>
      <c r="Q16" s="3"/>
    </row>
    <row r="17" spans="1:17" x14ac:dyDescent="0.2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9"/>
      <c r="M17" s="3"/>
      <c r="N17" s="4"/>
      <c r="O17" s="3"/>
      <c r="P17" s="3"/>
      <c r="Q17" s="3"/>
    </row>
    <row r="18" spans="1:17" x14ac:dyDescent="0.2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9"/>
      <c r="M18" s="3"/>
      <c r="N18" s="4"/>
      <c r="O18" s="3"/>
      <c r="P18" s="3"/>
      <c r="Q18" s="3"/>
    </row>
    <row r="19" spans="1:17" ht="13.5" thickBot="1" x14ac:dyDescent="0.25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2"/>
      <c r="M19" s="3"/>
      <c r="N19" s="4"/>
      <c r="O19" s="3"/>
      <c r="P19" s="3"/>
      <c r="Q19" s="3"/>
    </row>
    <row r="20" spans="1:17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3"/>
      <c r="N20" s="4"/>
      <c r="O20" s="3"/>
      <c r="P20" s="3"/>
      <c r="Q20" s="3"/>
    </row>
    <row r="21" spans="1:17" ht="15" thickBot="1" x14ac:dyDescent="0.25">
      <c r="A21" s="48" t="s">
        <v>29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4"/>
      <c r="N21" s="4"/>
      <c r="O21" s="4"/>
      <c r="P21" s="3"/>
      <c r="Q21" s="3"/>
    </row>
    <row r="22" spans="1:17" x14ac:dyDescent="0.2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3"/>
      <c r="N22" s="4"/>
      <c r="O22" s="3"/>
      <c r="P22" s="3"/>
      <c r="Q22" s="3"/>
    </row>
    <row r="23" spans="1:17" x14ac:dyDescent="0.2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9"/>
      <c r="M23" s="3"/>
      <c r="N23" s="4"/>
      <c r="O23" s="3"/>
      <c r="P23" s="3"/>
      <c r="Q23" s="3"/>
    </row>
    <row r="24" spans="1:17" x14ac:dyDescent="0.2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9"/>
      <c r="M24" s="3"/>
      <c r="N24" s="4"/>
      <c r="O24" s="3"/>
      <c r="P24" s="3"/>
      <c r="Q24" s="3"/>
    </row>
    <row r="25" spans="1:17" x14ac:dyDescent="0.2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9"/>
      <c r="M25" s="3"/>
      <c r="N25" s="4"/>
      <c r="O25" s="3"/>
      <c r="P25" s="3"/>
      <c r="Q25" s="3"/>
    </row>
    <row r="26" spans="1:17" ht="13.5" thickBot="1" x14ac:dyDescent="0.25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2"/>
      <c r="M26" s="3"/>
      <c r="N26" s="4"/>
      <c r="O26" s="3"/>
      <c r="P26" s="3"/>
      <c r="Q26" s="3"/>
    </row>
    <row r="27" spans="1:17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  <c r="M27" s="3"/>
      <c r="N27" s="4"/>
      <c r="O27" s="3"/>
      <c r="P27" s="3"/>
      <c r="Q27" s="3"/>
    </row>
    <row r="28" spans="1:17" ht="15" thickBot="1" x14ac:dyDescent="0.25">
      <c r="A28" s="48" t="s">
        <v>31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  <c r="M28" s="4"/>
      <c r="N28" s="4"/>
      <c r="O28" s="4"/>
      <c r="P28" s="4"/>
      <c r="Q28" s="3"/>
    </row>
    <row r="29" spans="1:17" ht="11.1" customHeight="1" x14ac:dyDescent="0.2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3"/>
      <c r="N29" s="4"/>
      <c r="O29" s="3"/>
      <c r="P29" s="3"/>
      <c r="Q29" s="3"/>
    </row>
    <row r="30" spans="1:17" ht="11.1" customHeight="1" x14ac:dyDescent="0.2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9"/>
      <c r="M30" s="3"/>
      <c r="N30" s="4"/>
      <c r="O30" s="3"/>
      <c r="P30" s="3"/>
      <c r="Q30" s="3"/>
    </row>
    <row r="31" spans="1:17" ht="11.1" customHeight="1" x14ac:dyDescent="0.2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9"/>
      <c r="M31" s="3"/>
      <c r="N31" s="4"/>
      <c r="O31" s="3"/>
      <c r="P31" s="3"/>
      <c r="Q31" s="3"/>
    </row>
    <row r="32" spans="1:17" ht="12.75" customHeight="1" x14ac:dyDescent="0.2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9"/>
      <c r="M32" s="3"/>
      <c r="N32" s="4"/>
      <c r="O32" s="3"/>
      <c r="P32" s="3"/>
      <c r="Q32" s="3"/>
    </row>
    <row r="33" spans="1:17" ht="12.75" customHeight="1" thickBot="1" x14ac:dyDescent="0.25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2"/>
      <c r="M33" s="3"/>
      <c r="N33" s="4"/>
      <c r="O33" s="3"/>
      <c r="P33" s="3"/>
      <c r="Q33" s="3"/>
    </row>
    <row r="34" spans="1:17" ht="12.75" customHeight="1" x14ac:dyDescent="0.2">
      <c r="A34" s="4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3"/>
      <c r="M34" s="3"/>
      <c r="N34" s="4"/>
      <c r="O34" s="3"/>
      <c r="P34" s="3"/>
      <c r="Q34" s="3"/>
    </row>
    <row r="35" spans="1:17" ht="20.25" customHeight="1" x14ac:dyDescent="0.25">
      <c r="A35" s="47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3"/>
      <c r="N35" s="4"/>
      <c r="O35" s="3"/>
      <c r="P35" s="3"/>
      <c r="Q35" s="3"/>
    </row>
    <row r="36" spans="1:17" ht="13.35" customHeight="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3"/>
      <c r="M36" s="3"/>
      <c r="N36" s="4"/>
      <c r="O36" s="3"/>
      <c r="P36" s="3"/>
      <c r="Q36" s="3"/>
    </row>
    <row r="37" spans="1:17" ht="14.25" x14ac:dyDescent="0.2">
      <c r="A37" s="48" t="s">
        <v>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/>
      <c r="M37" s="3"/>
      <c r="N37" s="4"/>
      <c r="O37" s="3"/>
      <c r="P37" s="3"/>
      <c r="Q37" s="3"/>
    </row>
    <row r="38" spans="1:17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3"/>
      <c r="M38" s="3"/>
      <c r="N38" s="4"/>
      <c r="O38" s="3"/>
      <c r="P38" s="3"/>
      <c r="Q38" s="3"/>
    </row>
    <row r="39" spans="1:17" ht="13.5" thickBot="1" x14ac:dyDescent="0.25">
      <c r="A39" s="52" t="s">
        <v>34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3"/>
      <c r="M39" s="4"/>
      <c r="N39" s="4"/>
      <c r="O39" s="4"/>
      <c r="P39" s="3"/>
      <c r="Q39" s="3"/>
    </row>
    <row r="40" spans="1:17" x14ac:dyDescent="0.2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3"/>
      <c r="N40" s="4"/>
      <c r="O40" s="3"/>
      <c r="P40" s="3"/>
      <c r="Q40" s="3"/>
    </row>
    <row r="41" spans="1:17" x14ac:dyDescent="0.2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3"/>
      <c r="N41" s="4"/>
      <c r="O41" s="3"/>
      <c r="P41" s="3"/>
      <c r="Q41" s="3"/>
    </row>
    <row r="42" spans="1:17" x14ac:dyDescent="0.2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9"/>
      <c r="M42" s="3"/>
      <c r="N42" s="4"/>
      <c r="O42" s="3"/>
      <c r="P42" s="3"/>
      <c r="Q42" s="3"/>
    </row>
    <row r="43" spans="1:17" x14ac:dyDescent="0.2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9"/>
      <c r="M43" s="3"/>
      <c r="N43" s="4"/>
      <c r="O43" s="3"/>
      <c r="P43" s="3"/>
      <c r="Q43" s="3"/>
    </row>
    <row r="44" spans="1:17" ht="13.5" thickBot="1" x14ac:dyDescent="0.25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2"/>
      <c r="M44" s="3"/>
      <c r="N44" s="4"/>
      <c r="O44" s="3"/>
      <c r="P44" s="3"/>
      <c r="Q44" s="3"/>
    </row>
    <row r="45" spans="1:17" ht="12.6" customHeight="1" x14ac:dyDescent="0.2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3"/>
      <c r="M45" s="3"/>
      <c r="N45" s="4"/>
      <c r="O45" s="3"/>
      <c r="P45" s="3"/>
      <c r="Q45" s="3"/>
    </row>
    <row r="46" spans="1:17" ht="12.6" customHeight="1" thickBot="1" x14ac:dyDescent="0.25">
      <c r="A46" s="52" t="s">
        <v>59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4"/>
      <c r="N46" s="4"/>
      <c r="O46" s="4"/>
      <c r="P46" s="3"/>
      <c r="Q46" s="3"/>
    </row>
    <row r="47" spans="1:17" ht="12.6" customHeight="1" x14ac:dyDescent="0.2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3"/>
      <c r="N47" s="4"/>
      <c r="O47" s="3"/>
      <c r="P47" s="3"/>
      <c r="Q47" s="3"/>
    </row>
    <row r="48" spans="1:17" ht="12.6" customHeight="1" x14ac:dyDescent="0.2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9"/>
      <c r="M48" s="3"/>
      <c r="N48" s="4"/>
      <c r="O48" s="3"/>
      <c r="P48" s="3"/>
      <c r="Q48" s="3"/>
    </row>
    <row r="49" spans="1:17" ht="12.95" customHeight="1" x14ac:dyDescent="0.2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3"/>
      <c r="N49" s="4"/>
      <c r="O49" s="3"/>
      <c r="P49" s="3"/>
      <c r="Q49" s="3"/>
    </row>
    <row r="50" spans="1:17" x14ac:dyDescent="0.2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3"/>
      <c r="N50" s="4"/>
      <c r="O50" s="3"/>
      <c r="P50" s="3"/>
      <c r="Q50" s="3"/>
    </row>
    <row r="51" spans="1:17" ht="13.5" thickBot="1" x14ac:dyDescent="0.25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2"/>
      <c r="M51" s="3"/>
      <c r="N51" s="4"/>
      <c r="O51" s="3"/>
      <c r="P51" s="3"/>
      <c r="Q51" s="3"/>
    </row>
    <row r="52" spans="1:17" x14ac:dyDescent="0.2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3"/>
      <c r="M52" s="3"/>
      <c r="N52" s="4"/>
      <c r="O52" s="3"/>
      <c r="P52" s="3"/>
      <c r="Q52" s="3"/>
    </row>
    <row r="53" spans="1:17" ht="13.5" thickBot="1" x14ac:dyDescent="0.25">
      <c r="A53" s="52" t="s">
        <v>35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3"/>
      <c r="M53" s="3"/>
      <c r="N53" s="4"/>
      <c r="O53" s="3"/>
      <c r="P53" s="3"/>
      <c r="Q53" s="3"/>
    </row>
    <row r="54" spans="1:17" x14ac:dyDescent="0.2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6"/>
      <c r="M54" s="3"/>
      <c r="N54" s="4"/>
      <c r="O54" s="3"/>
      <c r="P54" s="3"/>
      <c r="Q54" s="3"/>
    </row>
    <row r="55" spans="1:17" x14ac:dyDescent="0.2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9"/>
      <c r="M55" s="3"/>
      <c r="N55" s="4"/>
      <c r="O55" s="3"/>
      <c r="P55" s="3"/>
      <c r="Q55" s="3"/>
    </row>
    <row r="56" spans="1:17" x14ac:dyDescent="0.2">
      <c r="A56" s="147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9"/>
      <c r="M56" s="3"/>
      <c r="N56" s="4"/>
      <c r="O56" s="3"/>
      <c r="P56" s="3"/>
      <c r="Q56" s="3"/>
    </row>
    <row r="57" spans="1:17" x14ac:dyDescent="0.2">
      <c r="A57" s="147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9"/>
      <c r="M57" s="3"/>
      <c r="N57" s="4"/>
      <c r="O57" s="3"/>
      <c r="P57" s="3"/>
      <c r="Q57" s="3"/>
    </row>
    <row r="58" spans="1:17" ht="13.5" thickBot="1" x14ac:dyDescent="0.25">
      <c r="A58" s="150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2"/>
      <c r="M58" s="3"/>
      <c r="N58" s="4"/>
      <c r="O58" s="3"/>
      <c r="P58" s="3"/>
      <c r="Q58" s="3"/>
    </row>
    <row r="59" spans="1:1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  <c r="Q59" s="3"/>
    </row>
    <row r="60" spans="1:1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  <c r="Q60" s="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  <c r="Q61" s="3"/>
    </row>
    <row r="62" spans="1:1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  <c r="Q62" s="3"/>
    </row>
    <row r="63" spans="1:1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  <c r="Q63" s="3"/>
    </row>
    <row r="64" spans="1:1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  <c r="O64" s="3"/>
      <c r="P64" s="3"/>
      <c r="Q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</sheetData>
  <mergeCells count="6">
    <mergeCell ref="A54:L58"/>
    <mergeCell ref="A15:L19"/>
    <mergeCell ref="A22:L26"/>
    <mergeCell ref="A29:L33"/>
    <mergeCell ref="A40:L44"/>
    <mergeCell ref="A47:L51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-0.249977111117893"/>
  </sheetPr>
  <dimension ref="A1:BK97"/>
  <sheetViews>
    <sheetView topLeftCell="A10" zoomScale="70" zoomScaleNormal="70" workbookViewId="0">
      <selection activeCell="G26" sqref="G26"/>
    </sheetView>
  </sheetViews>
  <sheetFormatPr defaultRowHeight="12.75" x14ac:dyDescent="0.2"/>
  <cols>
    <col min="1" max="2" width="9.140625" style="158"/>
    <col min="3" max="3" width="23" style="158" customWidth="1"/>
    <col min="4" max="4" width="25.7109375" style="158" customWidth="1"/>
    <col min="5" max="6" width="23" style="158" customWidth="1"/>
    <col min="7" max="7" width="29.140625" style="158" bestFit="1" customWidth="1"/>
    <col min="8" max="12" width="9.140625" style="158"/>
    <col min="13" max="13" width="12.42578125" style="158" bestFit="1" customWidth="1"/>
    <col min="14" max="14" width="11" style="158" bestFit="1" customWidth="1"/>
    <col min="15" max="15" width="11.7109375" style="158" bestFit="1" customWidth="1"/>
    <col min="16" max="16" width="12" style="158" bestFit="1" customWidth="1"/>
    <col min="17" max="17" width="9.140625" style="158"/>
    <col min="18" max="18" width="12.85546875" style="158" bestFit="1" customWidth="1"/>
    <col min="19" max="19" width="12" style="158" bestFit="1" customWidth="1"/>
    <col min="20" max="34" width="9.140625" style="158"/>
    <col min="35" max="35" width="12.28515625" style="158" customWidth="1"/>
    <col min="36" max="16384" width="9.140625" style="158"/>
  </cols>
  <sheetData>
    <row r="1" spans="1:62" ht="22.5" customHeight="1" thickBot="1" x14ac:dyDescent="0.3">
      <c r="A1" s="167"/>
      <c r="B1" s="167"/>
      <c r="C1" s="132"/>
      <c r="D1" s="160"/>
      <c r="E1" s="132"/>
      <c r="F1" s="132"/>
      <c r="G1" s="168" t="s">
        <v>62</v>
      </c>
      <c r="H1" s="169"/>
      <c r="I1" s="169"/>
      <c r="J1" s="169"/>
      <c r="K1" s="169"/>
      <c r="L1" s="169"/>
      <c r="M1" s="169"/>
      <c r="N1" s="169"/>
      <c r="O1" s="169"/>
      <c r="P1" s="170"/>
      <c r="Q1" s="171" t="s">
        <v>63</v>
      </c>
      <c r="R1" s="169"/>
      <c r="S1" s="170"/>
      <c r="T1" s="171" t="s">
        <v>64</v>
      </c>
      <c r="U1" s="169"/>
      <c r="V1" s="172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4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</row>
    <row r="2" spans="1:62" ht="22.5" customHeight="1" x14ac:dyDescent="0.25">
      <c r="A2" s="167"/>
      <c r="B2" s="167"/>
      <c r="C2" s="132"/>
      <c r="D2" s="160"/>
      <c r="E2" s="132"/>
      <c r="F2" s="132"/>
      <c r="G2" s="173" t="s">
        <v>65</v>
      </c>
      <c r="H2" s="87"/>
      <c r="I2" s="87"/>
      <c r="J2" s="88"/>
      <c r="K2" s="89" t="s">
        <v>66</v>
      </c>
      <c r="L2" s="129" t="s">
        <v>67</v>
      </c>
      <c r="M2" s="86" t="s">
        <v>68</v>
      </c>
      <c r="N2" s="88"/>
      <c r="O2" s="129" t="s">
        <v>69</v>
      </c>
      <c r="P2" s="129" t="s">
        <v>70</v>
      </c>
      <c r="Q2" s="129" t="s">
        <v>71</v>
      </c>
      <c r="R2" s="129" t="s">
        <v>72</v>
      </c>
      <c r="S2" s="89" t="s">
        <v>73</v>
      </c>
      <c r="T2" s="129" t="s">
        <v>74</v>
      </c>
      <c r="U2" s="129" t="s">
        <v>75</v>
      </c>
      <c r="V2" s="174" t="s">
        <v>76</v>
      </c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4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</row>
    <row r="3" spans="1:62" ht="21.75" thickBot="1" x14ac:dyDescent="0.3">
      <c r="A3" s="167"/>
      <c r="B3" s="167"/>
      <c r="C3" s="132"/>
      <c r="D3" s="160"/>
      <c r="E3" s="132"/>
      <c r="F3" s="132"/>
      <c r="G3" s="175"/>
      <c r="H3" s="91"/>
      <c r="I3" s="91"/>
      <c r="J3" s="92"/>
      <c r="K3" s="93" t="s">
        <v>77</v>
      </c>
      <c r="L3" s="130"/>
      <c r="M3" s="90"/>
      <c r="N3" s="92"/>
      <c r="O3" s="130"/>
      <c r="P3" s="130"/>
      <c r="Q3" s="130"/>
      <c r="R3" s="130"/>
      <c r="S3" s="93" t="s">
        <v>78</v>
      </c>
      <c r="T3" s="130"/>
      <c r="U3" s="130"/>
      <c r="V3" s="176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4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</row>
    <row r="4" spans="1:62" ht="57" customHeight="1" x14ac:dyDescent="0.25">
      <c r="A4" s="167"/>
      <c r="B4" s="167"/>
      <c r="C4" s="132"/>
      <c r="D4" s="160"/>
      <c r="E4" s="132"/>
      <c r="F4" s="132"/>
      <c r="G4" s="177" t="s">
        <v>79</v>
      </c>
      <c r="H4" s="95"/>
      <c r="I4" s="94" t="s">
        <v>80</v>
      </c>
      <c r="J4" s="95"/>
      <c r="K4" s="96"/>
      <c r="L4" s="96"/>
      <c r="M4" s="99" t="s">
        <v>81</v>
      </c>
      <c r="N4" s="97" t="s">
        <v>82</v>
      </c>
      <c r="O4" s="96"/>
      <c r="P4" s="96"/>
      <c r="Q4" s="96"/>
      <c r="R4" s="96"/>
      <c r="S4" s="96"/>
      <c r="T4" s="96" t="s">
        <v>83</v>
      </c>
      <c r="U4" s="99" t="s">
        <v>84</v>
      </c>
      <c r="V4" s="178" t="s">
        <v>85</v>
      </c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4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1:62" ht="15.75" customHeight="1" x14ac:dyDescent="0.25">
      <c r="A5" s="167"/>
      <c r="B5" s="167"/>
      <c r="C5" s="132"/>
      <c r="D5" s="160"/>
      <c r="E5" s="132"/>
      <c r="F5" s="132"/>
      <c r="G5" s="179" t="s">
        <v>86</v>
      </c>
      <c r="H5" s="99"/>
      <c r="I5" s="98" t="s">
        <v>87</v>
      </c>
      <c r="J5" s="99"/>
      <c r="K5" s="100"/>
      <c r="L5" s="100"/>
      <c r="M5" s="99" t="s">
        <v>88</v>
      </c>
      <c r="N5" s="101"/>
      <c r="O5" s="100"/>
      <c r="P5" s="100"/>
      <c r="Q5" s="100"/>
      <c r="R5" s="100"/>
      <c r="S5" s="100"/>
      <c r="T5" s="100"/>
      <c r="U5" s="99" t="s">
        <v>89</v>
      </c>
      <c r="V5" s="180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4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</row>
    <row r="6" spans="1:62" ht="22.5" x14ac:dyDescent="0.25">
      <c r="A6" s="167"/>
      <c r="B6" s="167"/>
      <c r="C6" s="132"/>
      <c r="D6" s="160"/>
      <c r="E6" s="132"/>
      <c r="F6" s="132"/>
      <c r="G6" s="179" t="s">
        <v>90</v>
      </c>
      <c r="H6" s="99"/>
      <c r="I6" s="102"/>
      <c r="J6" s="107"/>
      <c r="K6" s="100"/>
      <c r="L6" s="100"/>
      <c r="M6" s="99" t="s">
        <v>91</v>
      </c>
      <c r="N6" s="101"/>
      <c r="O6" s="100"/>
      <c r="P6" s="100"/>
      <c r="Q6" s="100"/>
      <c r="R6" s="100"/>
      <c r="S6" s="100"/>
      <c r="T6" s="100"/>
      <c r="U6" s="99" t="s">
        <v>92</v>
      </c>
      <c r="V6" s="180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4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</row>
    <row r="7" spans="1:62" ht="34.5" thickBot="1" x14ac:dyDescent="0.3">
      <c r="A7" s="167"/>
      <c r="B7" s="167"/>
      <c r="C7" s="132"/>
      <c r="D7" s="160"/>
      <c r="E7" s="132"/>
      <c r="F7" s="132"/>
      <c r="G7" s="181" t="s">
        <v>93</v>
      </c>
      <c r="H7" s="105"/>
      <c r="I7" s="103"/>
      <c r="J7" s="112"/>
      <c r="K7" s="104"/>
      <c r="L7" s="104"/>
      <c r="M7" s="105" t="s">
        <v>94</v>
      </c>
      <c r="N7" s="106"/>
      <c r="O7" s="104"/>
      <c r="P7" s="100"/>
      <c r="Q7" s="100"/>
      <c r="R7" s="100"/>
      <c r="S7" s="100"/>
      <c r="T7" s="100"/>
      <c r="U7" s="107"/>
      <c r="V7" s="180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4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</row>
    <row r="8" spans="1:62" ht="15.75" thickBot="1" x14ac:dyDescent="0.3">
      <c r="C8" s="191" t="s">
        <v>95</v>
      </c>
      <c r="D8" s="192"/>
      <c r="E8" s="193"/>
      <c r="F8" s="194"/>
      <c r="G8" s="110" t="s">
        <v>55</v>
      </c>
      <c r="H8" s="108" t="s">
        <v>96</v>
      </c>
      <c r="I8" s="109" t="s">
        <v>97</v>
      </c>
      <c r="J8" s="110"/>
      <c r="K8" s="108" t="s">
        <v>55</v>
      </c>
      <c r="L8" s="108" t="s">
        <v>55</v>
      </c>
      <c r="M8" s="108" t="s">
        <v>55</v>
      </c>
      <c r="N8" s="108" t="s">
        <v>98</v>
      </c>
      <c r="O8" s="111" t="s">
        <v>99</v>
      </c>
      <c r="P8" s="100"/>
      <c r="Q8" s="100"/>
      <c r="R8" s="100"/>
      <c r="S8" s="100"/>
      <c r="T8" s="100"/>
      <c r="U8" s="107"/>
      <c r="V8" s="180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4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</row>
    <row r="9" spans="1:62" ht="15.75" thickBot="1" x14ac:dyDescent="0.3">
      <c r="C9" s="195"/>
      <c r="D9" s="161"/>
      <c r="E9" s="130"/>
      <c r="F9" s="176"/>
      <c r="G9" s="184"/>
      <c r="H9" s="182"/>
      <c r="I9" s="183"/>
      <c r="J9" s="184"/>
      <c r="K9" s="182"/>
      <c r="L9" s="182"/>
      <c r="M9" s="182"/>
      <c r="N9" s="182"/>
      <c r="O9" s="185">
        <v>0.25</v>
      </c>
      <c r="P9" s="186"/>
      <c r="Q9" s="186"/>
      <c r="R9" s="186"/>
      <c r="S9" s="186"/>
      <c r="T9" s="186"/>
      <c r="U9" s="187"/>
      <c r="V9" s="188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4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</row>
    <row r="10" spans="1:62" ht="15" x14ac:dyDescent="0.25">
      <c r="C10" s="196"/>
      <c r="D10" s="162"/>
      <c r="E10" s="131"/>
      <c r="F10" s="197"/>
      <c r="G10" s="113" t="s">
        <v>56</v>
      </c>
      <c r="H10" s="114" t="s">
        <v>100</v>
      </c>
      <c r="I10" s="114" t="s">
        <v>101</v>
      </c>
      <c r="J10" s="114" t="s">
        <v>102</v>
      </c>
      <c r="K10" s="114" t="s">
        <v>103</v>
      </c>
      <c r="L10" s="114" t="s">
        <v>57</v>
      </c>
      <c r="M10" s="114" t="s">
        <v>104</v>
      </c>
      <c r="N10" s="114" t="s">
        <v>105</v>
      </c>
      <c r="O10" s="166" t="s">
        <v>106</v>
      </c>
      <c r="P10" s="113" t="s">
        <v>107</v>
      </c>
      <c r="Q10" s="114" t="s">
        <v>108</v>
      </c>
      <c r="R10" s="114" t="s">
        <v>109</v>
      </c>
      <c r="S10" s="114" t="s">
        <v>110</v>
      </c>
      <c r="T10" s="114" t="s">
        <v>111</v>
      </c>
      <c r="U10" s="114" t="s">
        <v>112</v>
      </c>
      <c r="V10" s="100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7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</row>
    <row r="11" spans="1:62" ht="15" x14ac:dyDescent="0.25">
      <c r="C11" s="198"/>
      <c r="D11" s="163"/>
      <c r="E11" s="128"/>
      <c r="F11" s="199"/>
      <c r="G11" s="113"/>
      <c r="H11" s="114"/>
      <c r="I11" s="114"/>
      <c r="J11" s="114"/>
      <c r="K11" s="114"/>
      <c r="L11" s="114"/>
      <c r="M11" s="114"/>
      <c r="N11" s="114"/>
      <c r="O11" s="113" t="s">
        <v>113</v>
      </c>
      <c r="P11" s="113" t="s">
        <v>114</v>
      </c>
      <c r="Q11" s="114"/>
      <c r="R11" s="114"/>
      <c r="S11" s="114"/>
      <c r="T11" s="114"/>
      <c r="U11" s="114"/>
      <c r="V11" s="100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7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</row>
    <row r="12" spans="1:62" ht="23.25" thickBot="1" x14ac:dyDescent="0.3">
      <c r="C12" s="200"/>
      <c r="D12" s="201"/>
      <c r="E12" s="202"/>
      <c r="F12" s="203"/>
      <c r="G12" s="113"/>
      <c r="H12" s="114"/>
      <c r="I12" s="114"/>
      <c r="J12" s="114"/>
      <c r="K12" s="114"/>
      <c r="L12" s="114"/>
      <c r="M12" s="114"/>
      <c r="N12" s="114"/>
      <c r="O12" s="99" t="s">
        <v>115</v>
      </c>
      <c r="P12" s="113" t="s">
        <v>116</v>
      </c>
      <c r="Q12" s="114"/>
      <c r="R12" s="114"/>
      <c r="S12" s="114"/>
      <c r="T12" s="114"/>
      <c r="U12" s="114"/>
      <c r="V12" s="100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4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</row>
    <row r="13" spans="1:62" ht="15" x14ac:dyDescent="0.25">
      <c r="B13" t="s">
        <v>163</v>
      </c>
      <c r="C13" s="189" t="s">
        <v>117</v>
      </c>
      <c r="D13" s="190" t="s">
        <v>213</v>
      </c>
      <c r="E13" s="189">
        <v>999974456</v>
      </c>
      <c r="F13" s="189" t="s">
        <v>157</v>
      </c>
      <c r="G13" s="116">
        <v>1038171</v>
      </c>
      <c r="H13" s="116">
        <v>0</v>
      </c>
      <c r="I13" s="116">
        <v>0</v>
      </c>
      <c r="J13" s="117">
        <v>0</v>
      </c>
      <c r="K13" s="116">
        <v>0</v>
      </c>
      <c r="L13" s="116">
        <v>0</v>
      </c>
      <c r="M13" s="116">
        <v>269329</v>
      </c>
      <c r="N13" s="116">
        <v>0</v>
      </c>
      <c r="O13" s="116">
        <v>326875</v>
      </c>
      <c r="P13" s="117">
        <v>1634375</v>
      </c>
      <c r="Q13" s="117">
        <v>100</v>
      </c>
      <c r="R13" s="117">
        <v>1634375</v>
      </c>
      <c r="S13" s="116">
        <v>1634375</v>
      </c>
      <c r="T13" s="118">
        <v>0</v>
      </c>
      <c r="U13" s="119" t="s">
        <v>118</v>
      </c>
      <c r="V13" s="119" t="s">
        <v>119</v>
      </c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4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</row>
    <row r="14" spans="1:62" ht="15" x14ac:dyDescent="0.25">
      <c r="B14" t="s">
        <v>165</v>
      </c>
      <c r="C14" s="115" t="s">
        <v>120</v>
      </c>
      <c r="D14" s="164" t="s">
        <v>244</v>
      </c>
      <c r="E14" s="115">
        <v>986090458</v>
      </c>
      <c r="F14" s="115" t="s">
        <v>158</v>
      </c>
      <c r="G14" s="116">
        <v>448364</v>
      </c>
      <c r="H14" s="116">
        <v>0</v>
      </c>
      <c r="I14" s="116">
        <v>0</v>
      </c>
      <c r="J14" s="117">
        <v>0</v>
      </c>
      <c r="K14" s="116">
        <v>0</v>
      </c>
      <c r="L14" s="116">
        <v>0</v>
      </c>
      <c r="M14" s="116">
        <v>210457</v>
      </c>
      <c r="N14" s="116">
        <v>0</v>
      </c>
      <c r="O14" s="116">
        <v>164705.25</v>
      </c>
      <c r="P14" s="117">
        <v>823526.25</v>
      </c>
      <c r="Q14" s="117">
        <v>100</v>
      </c>
      <c r="R14" s="117">
        <v>823526.25</v>
      </c>
      <c r="S14" s="116">
        <v>823526.25</v>
      </c>
      <c r="T14" s="118">
        <v>0</v>
      </c>
      <c r="U14" s="119" t="s">
        <v>118</v>
      </c>
      <c r="V14" s="119" t="s">
        <v>119</v>
      </c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7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</row>
    <row r="15" spans="1:62" ht="15" x14ac:dyDescent="0.25">
      <c r="B15" t="s">
        <v>168</v>
      </c>
      <c r="C15" s="115" t="s">
        <v>121</v>
      </c>
      <c r="D15" s="164" t="s">
        <v>236</v>
      </c>
      <c r="E15" s="115">
        <v>999477913</v>
      </c>
      <c r="F15" s="115" t="s">
        <v>158</v>
      </c>
      <c r="G15" s="116">
        <v>168800</v>
      </c>
      <c r="H15" s="116">
        <v>0</v>
      </c>
      <c r="I15" s="116">
        <v>0</v>
      </c>
      <c r="J15" s="117">
        <v>0</v>
      </c>
      <c r="K15" s="116">
        <v>0</v>
      </c>
      <c r="L15" s="116">
        <v>0</v>
      </c>
      <c r="M15" s="116">
        <v>8000</v>
      </c>
      <c r="N15" s="116">
        <v>0</v>
      </c>
      <c r="O15" s="116">
        <v>44200</v>
      </c>
      <c r="P15" s="117">
        <v>221000</v>
      </c>
      <c r="Q15" s="117">
        <v>100</v>
      </c>
      <c r="R15" s="117">
        <v>221000</v>
      </c>
      <c r="S15" s="116">
        <v>221000</v>
      </c>
      <c r="T15" s="118">
        <v>0</v>
      </c>
      <c r="U15" s="119" t="s">
        <v>118</v>
      </c>
      <c r="V15" s="119" t="s">
        <v>119</v>
      </c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4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</row>
    <row r="16" spans="1:62" ht="15" x14ac:dyDescent="0.25">
      <c r="B16" t="s">
        <v>169</v>
      </c>
      <c r="C16" s="115" t="s">
        <v>122</v>
      </c>
      <c r="D16" s="164" t="s">
        <v>260</v>
      </c>
      <c r="E16" s="115">
        <v>999548432</v>
      </c>
      <c r="F16" s="115" t="s">
        <v>158</v>
      </c>
      <c r="G16" s="116">
        <v>73333</v>
      </c>
      <c r="H16" s="116">
        <v>0</v>
      </c>
      <c r="I16" s="116">
        <v>0</v>
      </c>
      <c r="J16" s="117">
        <v>0</v>
      </c>
      <c r="K16" s="116">
        <v>0</v>
      </c>
      <c r="L16" s="116">
        <v>0</v>
      </c>
      <c r="M16" s="116">
        <v>36267</v>
      </c>
      <c r="N16" s="116">
        <v>0</v>
      </c>
      <c r="O16" s="116">
        <v>27400</v>
      </c>
      <c r="P16" s="117">
        <v>137000</v>
      </c>
      <c r="Q16" s="117">
        <v>100</v>
      </c>
      <c r="R16" s="117">
        <v>137000</v>
      </c>
      <c r="S16" s="116">
        <v>137000</v>
      </c>
      <c r="T16" s="118">
        <v>0</v>
      </c>
      <c r="U16" s="119" t="s">
        <v>118</v>
      </c>
      <c r="V16" s="119" t="s">
        <v>119</v>
      </c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4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</row>
    <row r="17" spans="2:62" ht="15" x14ac:dyDescent="0.25">
      <c r="B17" t="s">
        <v>170</v>
      </c>
      <c r="C17" s="115" t="s">
        <v>123</v>
      </c>
      <c r="D17" s="164" t="s">
        <v>259</v>
      </c>
      <c r="E17" s="115">
        <v>998427888</v>
      </c>
      <c r="F17" s="115" t="s">
        <v>158</v>
      </c>
      <c r="G17" s="116">
        <v>307500</v>
      </c>
      <c r="H17" s="116">
        <v>0</v>
      </c>
      <c r="I17" s="116">
        <v>0</v>
      </c>
      <c r="J17" s="117">
        <v>0</v>
      </c>
      <c r="K17" s="116">
        <v>0</v>
      </c>
      <c r="L17" s="116">
        <v>0</v>
      </c>
      <c r="M17" s="116">
        <v>24500</v>
      </c>
      <c r="N17" s="116">
        <v>0</v>
      </c>
      <c r="O17" s="116">
        <v>83000</v>
      </c>
      <c r="P17" s="117">
        <v>415000</v>
      </c>
      <c r="Q17" s="117">
        <v>100</v>
      </c>
      <c r="R17" s="117">
        <v>415000</v>
      </c>
      <c r="S17" s="116">
        <v>415000</v>
      </c>
      <c r="T17" s="118">
        <v>0</v>
      </c>
      <c r="U17" s="119" t="s">
        <v>118</v>
      </c>
      <c r="V17" s="119" t="s">
        <v>119</v>
      </c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4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</row>
    <row r="18" spans="2:62" x14ac:dyDescent="0.2">
      <c r="B18" t="s">
        <v>171</v>
      </c>
      <c r="C18" s="115" t="s">
        <v>124</v>
      </c>
      <c r="D18" s="164" t="s">
        <v>245</v>
      </c>
      <c r="E18" s="115">
        <v>986128094</v>
      </c>
      <c r="F18" s="115" t="s">
        <v>158</v>
      </c>
      <c r="G18" s="116">
        <v>201400</v>
      </c>
      <c r="H18" s="116">
        <v>0</v>
      </c>
      <c r="I18" s="116">
        <v>0</v>
      </c>
      <c r="J18" s="117">
        <v>0</v>
      </c>
      <c r="K18" s="116">
        <v>0</v>
      </c>
      <c r="L18" s="116">
        <v>0</v>
      </c>
      <c r="M18" s="116">
        <v>15400</v>
      </c>
      <c r="N18" s="116">
        <v>0</v>
      </c>
      <c r="O18" s="116">
        <v>54200</v>
      </c>
      <c r="P18" s="117">
        <v>271000</v>
      </c>
      <c r="Q18" s="117">
        <v>100</v>
      </c>
      <c r="R18" s="117">
        <v>271000</v>
      </c>
      <c r="S18" s="116">
        <v>271000</v>
      </c>
      <c r="T18" s="118">
        <v>0</v>
      </c>
      <c r="U18" s="119" t="s">
        <v>118</v>
      </c>
      <c r="V18" s="119" t="s">
        <v>119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</row>
    <row r="19" spans="2:62" x14ac:dyDescent="0.2">
      <c r="B19" t="s">
        <v>172</v>
      </c>
      <c r="C19" s="115" t="s">
        <v>125</v>
      </c>
      <c r="D19" s="164" t="s">
        <v>246</v>
      </c>
      <c r="E19" s="115">
        <v>999839529</v>
      </c>
      <c r="F19" s="115" t="s">
        <v>158</v>
      </c>
      <c r="G19" s="116">
        <v>267400</v>
      </c>
      <c r="H19" s="116">
        <v>0</v>
      </c>
      <c r="I19" s="116">
        <v>0</v>
      </c>
      <c r="J19" s="117">
        <v>0</v>
      </c>
      <c r="K19" s="116">
        <v>0</v>
      </c>
      <c r="L19" s="116">
        <v>0</v>
      </c>
      <c r="M19" s="116">
        <v>103000</v>
      </c>
      <c r="N19" s="116">
        <v>0</v>
      </c>
      <c r="O19" s="116">
        <v>92600</v>
      </c>
      <c r="P19" s="117">
        <v>463000</v>
      </c>
      <c r="Q19" s="117">
        <v>100</v>
      </c>
      <c r="R19" s="117">
        <v>463000</v>
      </c>
      <c r="S19" s="116">
        <v>463000</v>
      </c>
      <c r="T19" s="118">
        <v>0</v>
      </c>
      <c r="U19" s="119" t="s">
        <v>118</v>
      </c>
      <c r="V19" s="119" t="s">
        <v>119</v>
      </c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9"/>
      <c r="AY19" s="218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</row>
    <row r="20" spans="2:62" x14ac:dyDescent="0.2">
      <c r="B20" t="s">
        <v>247</v>
      </c>
      <c r="C20" s="115" t="s">
        <v>273</v>
      </c>
      <c r="D20" s="164" t="s">
        <v>248</v>
      </c>
      <c r="E20" s="115">
        <v>999578890</v>
      </c>
      <c r="F20" s="115" t="s">
        <v>158</v>
      </c>
      <c r="G20" s="116">
        <v>242268</v>
      </c>
      <c r="H20" s="116">
        <v>0</v>
      </c>
      <c r="I20" s="116">
        <v>0</v>
      </c>
      <c r="J20" s="117">
        <v>0</v>
      </c>
      <c r="K20" s="116">
        <v>0</v>
      </c>
      <c r="L20" s="116">
        <v>0</v>
      </c>
      <c r="M20" s="116">
        <v>12132</v>
      </c>
      <c r="N20" s="116">
        <v>0</v>
      </c>
      <c r="O20" s="116">
        <v>63600</v>
      </c>
      <c r="P20" s="117">
        <v>318000</v>
      </c>
      <c r="Q20" s="117">
        <v>100</v>
      </c>
      <c r="R20" s="117">
        <v>318000</v>
      </c>
      <c r="S20" s="116">
        <v>318000</v>
      </c>
      <c r="T20" s="118">
        <v>0</v>
      </c>
      <c r="U20" s="119" t="s">
        <v>118</v>
      </c>
      <c r="V20" s="119" t="s">
        <v>119</v>
      </c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</row>
    <row r="21" spans="2:62" x14ac:dyDescent="0.2">
      <c r="B21" t="s">
        <v>174</v>
      </c>
      <c r="C21" s="115" t="s">
        <v>126</v>
      </c>
      <c r="D21" s="164" t="s">
        <v>217</v>
      </c>
      <c r="E21" s="115">
        <v>999940118</v>
      </c>
      <c r="F21" s="115" t="s">
        <v>158</v>
      </c>
      <c r="G21" s="116">
        <v>229455</v>
      </c>
      <c r="H21" s="116">
        <v>0</v>
      </c>
      <c r="I21" s="116">
        <v>0</v>
      </c>
      <c r="J21" s="117">
        <v>0</v>
      </c>
      <c r="K21" s="116">
        <v>0</v>
      </c>
      <c r="L21" s="116">
        <v>0</v>
      </c>
      <c r="M21" s="116">
        <v>17745</v>
      </c>
      <c r="N21" s="116">
        <v>0</v>
      </c>
      <c r="O21" s="116">
        <v>61800</v>
      </c>
      <c r="P21" s="117">
        <v>309000</v>
      </c>
      <c r="Q21" s="117">
        <v>100</v>
      </c>
      <c r="R21" s="117">
        <v>309000</v>
      </c>
      <c r="S21" s="116">
        <v>309000</v>
      </c>
      <c r="T21" s="118">
        <v>0</v>
      </c>
      <c r="U21" s="119" t="s">
        <v>118</v>
      </c>
      <c r="V21" s="119" t="s">
        <v>119</v>
      </c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</row>
    <row r="22" spans="2:62" x14ac:dyDescent="0.2">
      <c r="B22" t="s">
        <v>175</v>
      </c>
      <c r="C22" s="115" t="s">
        <v>127</v>
      </c>
      <c r="D22" s="164" t="s">
        <v>249</v>
      </c>
      <c r="E22" s="115">
        <v>999513803</v>
      </c>
      <c r="F22" s="115" t="s">
        <v>158</v>
      </c>
      <c r="G22" s="116">
        <v>771700</v>
      </c>
      <c r="H22" s="116">
        <v>0</v>
      </c>
      <c r="I22" s="116">
        <v>0</v>
      </c>
      <c r="J22" s="117">
        <v>0</v>
      </c>
      <c r="K22" s="116">
        <v>0</v>
      </c>
      <c r="L22" s="116">
        <v>0</v>
      </c>
      <c r="M22" s="116">
        <v>180000</v>
      </c>
      <c r="N22" s="116">
        <v>0</v>
      </c>
      <c r="O22" s="116">
        <v>237925</v>
      </c>
      <c r="P22" s="117">
        <v>1189625</v>
      </c>
      <c r="Q22" s="117">
        <v>100</v>
      </c>
      <c r="R22" s="117">
        <v>1189625</v>
      </c>
      <c r="S22" s="116">
        <v>1189625</v>
      </c>
      <c r="T22" s="118">
        <v>0</v>
      </c>
      <c r="U22" s="119" t="s">
        <v>118</v>
      </c>
      <c r="V22" s="119" t="s">
        <v>119</v>
      </c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</row>
    <row r="23" spans="2:62" ht="22.5" customHeight="1" x14ac:dyDescent="0.2">
      <c r="B23" t="s">
        <v>52</v>
      </c>
      <c r="C23" s="115" t="s">
        <v>128</v>
      </c>
      <c r="D23" s="164" t="s">
        <v>53</v>
      </c>
      <c r="E23" s="115">
        <v>999997930</v>
      </c>
      <c r="F23" s="115" t="s">
        <v>160</v>
      </c>
      <c r="G23" s="120">
        <v>0</v>
      </c>
      <c r="H23" s="120">
        <v>0</v>
      </c>
      <c r="I23" s="120">
        <v>0</v>
      </c>
      <c r="J23" s="121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1">
        <v>0</v>
      </c>
      <c r="Q23" s="121">
        <v>0</v>
      </c>
      <c r="R23" s="121">
        <v>0</v>
      </c>
      <c r="S23" s="120">
        <v>0</v>
      </c>
      <c r="T23" s="119">
        <v>0</v>
      </c>
      <c r="U23" s="119">
        <v>0</v>
      </c>
      <c r="V23" s="116">
        <v>30600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15"/>
      <c r="BF23" s="215"/>
      <c r="BG23" s="215"/>
      <c r="BH23" s="215"/>
      <c r="BI23" s="215"/>
      <c r="BJ23" s="215"/>
    </row>
    <row r="24" spans="2:62" ht="22.5" customHeight="1" x14ac:dyDescent="0.2">
      <c r="B24" t="s">
        <v>177</v>
      </c>
      <c r="C24" s="115" t="s">
        <v>129</v>
      </c>
      <c r="D24" s="164" t="s">
        <v>218</v>
      </c>
      <c r="E24" s="115">
        <v>999851169</v>
      </c>
      <c r="F24" s="115" t="s">
        <v>160</v>
      </c>
      <c r="G24" s="120">
        <v>0</v>
      </c>
      <c r="H24" s="120">
        <v>0</v>
      </c>
      <c r="I24" s="120">
        <v>0</v>
      </c>
      <c r="J24" s="121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1">
        <v>0</v>
      </c>
      <c r="Q24" s="121">
        <v>0</v>
      </c>
      <c r="R24" s="121">
        <v>0</v>
      </c>
      <c r="S24" s="120">
        <v>0</v>
      </c>
      <c r="T24" s="119">
        <v>0</v>
      </c>
      <c r="U24" s="119">
        <v>0</v>
      </c>
      <c r="V24" s="116">
        <v>43800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15"/>
      <c r="AX24" s="220"/>
      <c r="AY24" s="220"/>
      <c r="AZ24" s="220"/>
      <c r="BA24" s="220"/>
      <c r="BB24" s="220"/>
      <c r="BC24" s="220"/>
      <c r="BD24" s="220"/>
      <c r="BE24" s="215"/>
      <c r="BF24" s="215"/>
      <c r="BG24" s="215"/>
      <c r="BH24" s="215"/>
      <c r="BI24" s="215"/>
      <c r="BJ24" s="215"/>
    </row>
    <row r="25" spans="2:62" ht="18" x14ac:dyDescent="0.2">
      <c r="B25"/>
      <c r="C25" s="122" t="s">
        <v>130</v>
      </c>
      <c r="D25" s="164" t="s">
        <v>261</v>
      </c>
      <c r="E25" s="115">
        <v>999513803</v>
      </c>
      <c r="F25" s="122" t="s">
        <v>159</v>
      </c>
      <c r="G25" s="117">
        <v>771700</v>
      </c>
      <c r="H25" s="117">
        <v>0</v>
      </c>
      <c r="I25" s="123"/>
      <c r="J25" s="123"/>
      <c r="K25" s="117">
        <v>0</v>
      </c>
      <c r="L25" s="117">
        <v>0</v>
      </c>
      <c r="M25" s="117">
        <v>180000</v>
      </c>
      <c r="N25" s="117">
        <v>0</v>
      </c>
      <c r="O25" s="117">
        <v>237925</v>
      </c>
      <c r="P25" s="117">
        <v>1189625</v>
      </c>
      <c r="Q25" s="123"/>
      <c r="R25" s="117">
        <v>1189625</v>
      </c>
      <c r="S25" s="117">
        <v>1189625</v>
      </c>
      <c r="T25" s="124">
        <v>0</v>
      </c>
      <c r="U25" s="124">
        <v>0</v>
      </c>
      <c r="V25" s="117">
        <v>74400</v>
      </c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2"/>
      <c r="BF25" s="222"/>
      <c r="BG25" s="222"/>
      <c r="BH25" s="222"/>
      <c r="BI25" s="215"/>
      <c r="BJ25" s="215"/>
    </row>
    <row r="26" spans="2:62" ht="57" customHeight="1" x14ac:dyDescent="0.2">
      <c r="B26" t="s">
        <v>178</v>
      </c>
      <c r="C26" s="115" t="s">
        <v>131</v>
      </c>
      <c r="D26" s="164" t="s">
        <v>250</v>
      </c>
      <c r="E26" s="115">
        <v>999655520</v>
      </c>
      <c r="F26" s="115" t="s">
        <v>158</v>
      </c>
      <c r="G26" s="116">
        <v>189000</v>
      </c>
      <c r="H26" s="116">
        <v>0</v>
      </c>
      <c r="I26" s="116">
        <v>0</v>
      </c>
      <c r="J26" s="117">
        <v>0</v>
      </c>
      <c r="K26" s="116">
        <v>0</v>
      </c>
      <c r="L26" s="116">
        <v>0</v>
      </c>
      <c r="M26" s="116">
        <v>17400</v>
      </c>
      <c r="N26" s="116">
        <v>0</v>
      </c>
      <c r="O26" s="116">
        <v>51600</v>
      </c>
      <c r="P26" s="117">
        <v>258000</v>
      </c>
      <c r="Q26" s="117">
        <v>100</v>
      </c>
      <c r="R26" s="117">
        <v>258000</v>
      </c>
      <c r="S26" s="116">
        <v>258000</v>
      </c>
      <c r="T26" s="118">
        <v>0</v>
      </c>
      <c r="U26" s="119" t="s">
        <v>118</v>
      </c>
      <c r="V26" s="119" t="s">
        <v>119</v>
      </c>
      <c r="AN26" s="220"/>
      <c r="AO26" s="223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15"/>
      <c r="BG26" s="215"/>
      <c r="BH26" s="215"/>
      <c r="BI26" s="215"/>
      <c r="BJ26" s="215"/>
    </row>
    <row r="27" spans="2:62" ht="13.5" customHeight="1" x14ac:dyDescent="0.2">
      <c r="B27" t="s">
        <v>180</v>
      </c>
      <c r="C27" s="115" t="s">
        <v>132</v>
      </c>
      <c r="D27" s="164" t="s">
        <v>219</v>
      </c>
      <c r="E27" s="115">
        <v>999874546</v>
      </c>
      <c r="F27" s="115" t="s">
        <v>158</v>
      </c>
      <c r="G27" s="116">
        <v>193590</v>
      </c>
      <c r="H27" s="116">
        <v>0</v>
      </c>
      <c r="I27" s="116">
        <v>0</v>
      </c>
      <c r="J27" s="117">
        <v>0</v>
      </c>
      <c r="K27" s="116">
        <v>0</v>
      </c>
      <c r="L27" s="116">
        <v>0</v>
      </c>
      <c r="M27" s="116">
        <v>12810</v>
      </c>
      <c r="N27" s="116">
        <v>0</v>
      </c>
      <c r="O27" s="116">
        <v>51600</v>
      </c>
      <c r="P27" s="117">
        <v>258000</v>
      </c>
      <c r="Q27" s="117">
        <v>100</v>
      </c>
      <c r="R27" s="117">
        <v>258000</v>
      </c>
      <c r="S27" s="116">
        <v>258000</v>
      </c>
      <c r="T27" s="118">
        <v>0</v>
      </c>
      <c r="U27" s="119" t="s">
        <v>118</v>
      </c>
      <c r="V27" s="119" t="s">
        <v>119</v>
      </c>
      <c r="AN27" s="220"/>
      <c r="AO27" s="220"/>
      <c r="AP27" s="220"/>
      <c r="AQ27" s="220"/>
      <c r="AR27" s="225"/>
      <c r="AS27" s="220"/>
      <c r="AT27" s="220"/>
      <c r="AU27" s="220"/>
      <c r="AV27" s="220"/>
      <c r="AW27" s="226"/>
      <c r="AX27" s="226"/>
      <c r="AY27" s="226"/>
      <c r="AZ27" s="226"/>
      <c r="BA27" s="226"/>
      <c r="BB27" s="226"/>
      <c r="BC27" s="226"/>
      <c r="BD27" s="227"/>
      <c r="BE27" s="228"/>
      <c r="BF27" s="215"/>
      <c r="BG27" s="215"/>
      <c r="BH27" s="215"/>
      <c r="BI27" s="215"/>
      <c r="BJ27" s="215"/>
    </row>
    <row r="28" spans="2:62" x14ac:dyDescent="0.2">
      <c r="B28" t="s">
        <v>181</v>
      </c>
      <c r="C28" s="115" t="s">
        <v>133</v>
      </c>
      <c r="D28" s="164" t="s">
        <v>220</v>
      </c>
      <c r="E28" s="115">
        <v>999849229</v>
      </c>
      <c r="F28" s="115" t="s">
        <v>158</v>
      </c>
      <c r="G28" s="116">
        <v>429440</v>
      </c>
      <c r="H28" s="116">
        <v>0</v>
      </c>
      <c r="I28" s="116">
        <v>0</v>
      </c>
      <c r="J28" s="117">
        <v>0</v>
      </c>
      <c r="K28" s="116">
        <v>0</v>
      </c>
      <c r="L28" s="116">
        <v>0</v>
      </c>
      <c r="M28" s="116">
        <v>39600</v>
      </c>
      <c r="N28" s="116">
        <v>0</v>
      </c>
      <c r="O28" s="116">
        <v>117260</v>
      </c>
      <c r="P28" s="117">
        <v>586300</v>
      </c>
      <c r="Q28" s="117">
        <v>100</v>
      </c>
      <c r="R28" s="117">
        <v>586300</v>
      </c>
      <c r="S28" s="116">
        <v>586300</v>
      </c>
      <c r="T28" s="118">
        <v>0</v>
      </c>
      <c r="U28" s="119" t="s">
        <v>118</v>
      </c>
      <c r="V28" s="119" t="s">
        <v>119</v>
      </c>
      <c r="AN28" s="220"/>
      <c r="AO28" s="220"/>
      <c r="AP28" s="220"/>
      <c r="AQ28" s="220"/>
      <c r="AR28" s="225"/>
      <c r="AS28" s="220"/>
      <c r="AT28" s="229"/>
      <c r="AU28" s="229"/>
      <c r="AV28" s="229"/>
      <c r="AW28" s="226"/>
      <c r="AX28" s="226"/>
      <c r="AY28" s="226"/>
      <c r="AZ28" s="226"/>
      <c r="BA28" s="226"/>
      <c r="BB28" s="226"/>
      <c r="BC28" s="226"/>
      <c r="BD28" s="227"/>
      <c r="BE28" s="228"/>
      <c r="BF28" s="215"/>
      <c r="BG28" s="215"/>
      <c r="BH28" s="215"/>
      <c r="BI28" s="215"/>
      <c r="BJ28" s="215"/>
    </row>
    <row r="29" spans="2:62" x14ac:dyDescent="0.2">
      <c r="B29" t="s">
        <v>183</v>
      </c>
      <c r="C29" s="115" t="s">
        <v>134</v>
      </c>
      <c r="D29" s="164" t="s">
        <v>251</v>
      </c>
      <c r="E29" s="115">
        <v>999528256</v>
      </c>
      <c r="F29" s="115" t="s">
        <v>158</v>
      </c>
      <c r="G29" s="116">
        <v>37499</v>
      </c>
      <c r="H29" s="116">
        <v>0</v>
      </c>
      <c r="I29" s="116">
        <v>0</v>
      </c>
      <c r="J29" s="117">
        <v>0</v>
      </c>
      <c r="K29" s="116">
        <v>0</v>
      </c>
      <c r="L29" s="116">
        <v>0</v>
      </c>
      <c r="M29" s="116">
        <v>20901</v>
      </c>
      <c r="N29" s="116">
        <v>0</v>
      </c>
      <c r="O29" s="116">
        <v>14600</v>
      </c>
      <c r="P29" s="117">
        <v>73000</v>
      </c>
      <c r="Q29" s="117">
        <v>100</v>
      </c>
      <c r="R29" s="117">
        <v>73000</v>
      </c>
      <c r="S29" s="116">
        <v>73000</v>
      </c>
      <c r="T29" s="118">
        <v>0</v>
      </c>
      <c r="U29" s="119" t="s">
        <v>118</v>
      </c>
      <c r="V29" s="119" t="s">
        <v>119</v>
      </c>
      <c r="AN29" s="220"/>
      <c r="AO29" s="220"/>
      <c r="AP29" s="220"/>
      <c r="AQ29" s="220"/>
      <c r="AR29" s="225"/>
      <c r="AS29" s="220"/>
      <c r="AT29" s="229"/>
      <c r="AU29" s="229"/>
      <c r="AV29" s="229"/>
      <c r="AW29" s="226"/>
      <c r="AX29" s="226"/>
      <c r="AY29" s="226"/>
      <c r="AZ29" s="226"/>
      <c r="BA29" s="226"/>
      <c r="BB29" s="226"/>
      <c r="BC29" s="226"/>
      <c r="BD29" s="227"/>
      <c r="BE29" s="228"/>
      <c r="BF29" s="215"/>
      <c r="BG29" s="215"/>
      <c r="BH29" s="215"/>
      <c r="BI29" s="215"/>
      <c r="BJ29" s="215"/>
    </row>
    <row r="30" spans="2:62" x14ac:dyDescent="0.2">
      <c r="B30" t="s">
        <v>185</v>
      </c>
      <c r="C30" s="115" t="s">
        <v>135</v>
      </c>
      <c r="D30" s="164" t="s">
        <v>221</v>
      </c>
      <c r="E30" s="115">
        <v>950976264</v>
      </c>
      <c r="F30" s="115" t="s">
        <v>158</v>
      </c>
      <c r="G30" s="116">
        <v>73184</v>
      </c>
      <c r="H30" s="116">
        <v>0</v>
      </c>
      <c r="I30" s="116">
        <v>0</v>
      </c>
      <c r="J30" s="117">
        <v>0</v>
      </c>
      <c r="K30" s="116">
        <v>3527</v>
      </c>
      <c r="L30" s="116">
        <v>0</v>
      </c>
      <c r="M30" s="116">
        <v>38394.400000000001</v>
      </c>
      <c r="N30" s="116">
        <v>0</v>
      </c>
      <c r="O30" s="116">
        <v>27894.6</v>
      </c>
      <c r="P30" s="117">
        <v>143000</v>
      </c>
      <c r="Q30" s="117">
        <v>100</v>
      </c>
      <c r="R30" s="117">
        <v>143000</v>
      </c>
      <c r="S30" s="116">
        <v>143000</v>
      </c>
      <c r="T30" s="118">
        <v>0</v>
      </c>
      <c r="U30" s="119" t="s">
        <v>118</v>
      </c>
      <c r="V30" s="119" t="s">
        <v>119</v>
      </c>
      <c r="AN30" s="220"/>
      <c r="AO30" s="220"/>
      <c r="AP30" s="220"/>
      <c r="AQ30" s="220"/>
      <c r="AR30" s="225"/>
      <c r="AS30" s="220"/>
      <c r="AT30" s="229"/>
      <c r="AU30" s="229"/>
      <c r="AV30" s="229"/>
      <c r="AW30" s="226"/>
      <c r="AX30" s="226"/>
      <c r="AY30" s="226"/>
      <c r="AZ30" s="226"/>
      <c r="BA30" s="226"/>
      <c r="BB30" s="226"/>
      <c r="BC30" s="226"/>
      <c r="BD30" s="227"/>
      <c r="BE30" s="228"/>
      <c r="BF30" s="215"/>
      <c r="BG30" s="215"/>
      <c r="BH30" s="215"/>
      <c r="BI30" s="215"/>
      <c r="BJ30" s="215"/>
    </row>
    <row r="31" spans="2:62" x14ac:dyDescent="0.2">
      <c r="B31" t="s">
        <v>187</v>
      </c>
      <c r="C31" s="115" t="s">
        <v>136</v>
      </c>
      <c r="D31" s="164" t="s">
        <v>252</v>
      </c>
      <c r="E31" s="115">
        <v>999630494</v>
      </c>
      <c r="F31" s="115" t="s">
        <v>158</v>
      </c>
      <c r="G31" s="116">
        <v>171996</v>
      </c>
      <c r="H31" s="116">
        <v>0</v>
      </c>
      <c r="I31" s="116">
        <v>0</v>
      </c>
      <c r="J31" s="117">
        <v>0</v>
      </c>
      <c r="K31" s="116">
        <v>0</v>
      </c>
      <c r="L31" s="116">
        <v>0</v>
      </c>
      <c r="M31" s="116">
        <v>82404</v>
      </c>
      <c r="N31" s="116">
        <v>0</v>
      </c>
      <c r="O31" s="116">
        <v>63600</v>
      </c>
      <c r="P31" s="117">
        <v>318000</v>
      </c>
      <c r="Q31" s="117">
        <v>100</v>
      </c>
      <c r="R31" s="117">
        <v>318000</v>
      </c>
      <c r="S31" s="116">
        <v>318000</v>
      </c>
      <c r="T31" s="118">
        <v>0</v>
      </c>
      <c r="U31" s="119" t="s">
        <v>118</v>
      </c>
      <c r="V31" s="119" t="s">
        <v>119</v>
      </c>
      <c r="AN31" s="220"/>
      <c r="AO31" s="220"/>
      <c r="AP31" s="220"/>
      <c r="AQ31" s="220"/>
      <c r="AR31" s="225"/>
      <c r="AS31" s="220"/>
      <c r="AT31" s="229"/>
      <c r="AU31" s="229"/>
      <c r="AV31" s="229"/>
      <c r="AW31" s="226"/>
      <c r="AX31" s="226"/>
      <c r="AY31" s="226"/>
      <c r="AZ31" s="226"/>
      <c r="BA31" s="226"/>
      <c r="BB31" s="226"/>
      <c r="BC31" s="226"/>
      <c r="BD31" s="227"/>
      <c r="BE31" s="228"/>
      <c r="BF31" s="215"/>
      <c r="BG31" s="215"/>
      <c r="BH31" s="215"/>
      <c r="BI31" s="215"/>
      <c r="BJ31" s="215"/>
    </row>
    <row r="32" spans="2:62" x14ac:dyDescent="0.2">
      <c r="B32" t="s">
        <v>188</v>
      </c>
      <c r="C32" s="115" t="s">
        <v>137</v>
      </c>
      <c r="D32" s="164" t="s">
        <v>222</v>
      </c>
      <c r="E32" s="115">
        <v>999929739</v>
      </c>
      <c r="F32" s="115" t="s">
        <v>158</v>
      </c>
      <c r="G32" s="116">
        <v>144000</v>
      </c>
      <c r="H32" s="116">
        <v>0</v>
      </c>
      <c r="I32" s="116">
        <v>0</v>
      </c>
      <c r="J32" s="117">
        <v>0</v>
      </c>
      <c r="K32" s="116">
        <v>0</v>
      </c>
      <c r="L32" s="116">
        <v>0</v>
      </c>
      <c r="M32" s="116">
        <v>58000</v>
      </c>
      <c r="N32" s="116">
        <v>0</v>
      </c>
      <c r="O32" s="116">
        <v>50500</v>
      </c>
      <c r="P32" s="117">
        <v>252500</v>
      </c>
      <c r="Q32" s="117">
        <v>100</v>
      </c>
      <c r="R32" s="117">
        <v>252500</v>
      </c>
      <c r="S32" s="116">
        <v>252500</v>
      </c>
      <c r="T32" s="118">
        <v>0</v>
      </c>
      <c r="U32" s="119" t="s">
        <v>118</v>
      </c>
      <c r="V32" s="119" t="s">
        <v>119</v>
      </c>
      <c r="AN32" s="220"/>
      <c r="AO32" s="220"/>
      <c r="AP32" s="220"/>
      <c r="AQ32" s="220"/>
      <c r="AR32" s="225"/>
      <c r="AS32" s="220"/>
      <c r="AT32" s="229"/>
      <c r="AU32" s="229"/>
      <c r="AV32" s="229"/>
      <c r="AW32" s="226"/>
      <c r="AX32" s="226"/>
      <c r="AY32" s="226"/>
      <c r="AZ32" s="226"/>
      <c r="BA32" s="226"/>
      <c r="BB32" s="226"/>
      <c r="BC32" s="226"/>
      <c r="BD32" s="227"/>
      <c r="BE32" s="228"/>
      <c r="BF32" s="215"/>
      <c r="BG32" s="215"/>
      <c r="BH32" s="215"/>
      <c r="BI32" s="215"/>
      <c r="BJ32" s="215"/>
    </row>
    <row r="33" spans="2:62" x14ac:dyDescent="0.2">
      <c r="B33" t="s">
        <v>189</v>
      </c>
      <c r="C33" s="115" t="s">
        <v>138</v>
      </c>
      <c r="D33" s="164" t="s">
        <v>223</v>
      </c>
      <c r="E33" s="115">
        <v>922160571</v>
      </c>
      <c r="F33" s="115" t="s">
        <v>158</v>
      </c>
      <c r="G33" s="116">
        <v>13900</v>
      </c>
      <c r="H33" s="116">
        <v>0</v>
      </c>
      <c r="I33" s="116">
        <v>0</v>
      </c>
      <c r="J33" s="117">
        <v>0</v>
      </c>
      <c r="K33" s="116">
        <v>0</v>
      </c>
      <c r="L33" s="116">
        <v>0</v>
      </c>
      <c r="M33" s="116">
        <v>8500</v>
      </c>
      <c r="N33" s="116">
        <v>0</v>
      </c>
      <c r="O33" s="116">
        <v>5600</v>
      </c>
      <c r="P33" s="117">
        <v>28000</v>
      </c>
      <c r="Q33" s="117">
        <v>100</v>
      </c>
      <c r="R33" s="117">
        <v>28000</v>
      </c>
      <c r="S33" s="116">
        <v>28000</v>
      </c>
      <c r="T33" s="118">
        <v>0</v>
      </c>
      <c r="U33" s="119" t="s">
        <v>118</v>
      </c>
      <c r="V33" s="119" t="s">
        <v>119</v>
      </c>
      <c r="AN33" s="220"/>
      <c r="AO33" s="220"/>
      <c r="AP33" s="220"/>
      <c r="AQ33" s="220"/>
      <c r="AR33" s="225"/>
      <c r="AS33" s="220"/>
      <c r="AT33" s="229"/>
      <c r="AU33" s="229"/>
      <c r="AV33" s="229"/>
      <c r="AW33" s="226"/>
      <c r="AX33" s="226"/>
      <c r="AY33" s="226"/>
      <c r="AZ33" s="226"/>
      <c r="BA33" s="226"/>
      <c r="BB33" s="226"/>
      <c r="BC33" s="226"/>
      <c r="BD33" s="227"/>
      <c r="BE33" s="228"/>
      <c r="BF33" s="215"/>
      <c r="BG33" s="215"/>
      <c r="BH33" s="215"/>
      <c r="BI33" s="215"/>
      <c r="BJ33" s="215"/>
    </row>
    <row r="34" spans="2:62" x14ac:dyDescent="0.2">
      <c r="B34" t="s">
        <v>191</v>
      </c>
      <c r="C34" s="115" t="s">
        <v>139</v>
      </c>
      <c r="D34" s="164" t="s">
        <v>253</v>
      </c>
      <c r="E34" s="115">
        <v>950968019</v>
      </c>
      <c r="F34" s="115" t="s">
        <v>158</v>
      </c>
      <c r="G34" s="116">
        <v>13400</v>
      </c>
      <c r="H34" s="116">
        <v>0</v>
      </c>
      <c r="I34" s="116">
        <v>0</v>
      </c>
      <c r="J34" s="117">
        <v>0</v>
      </c>
      <c r="K34" s="116">
        <v>0</v>
      </c>
      <c r="L34" s="116">
        <v>0</v>
      </c>
      <c r="M34" s="116">
        <v>9000</v>
      </c>
      <c r="N34" s="116">
        <v>0</v>
      </c>
      <c r="O34" s="116">
        <v>5600</v>
      </c>
      <c r="P34" s="117">
        <v>28000</v>
      </c>
      <c r="Q34" s="117">
        <v>100</v>
      </c>
      <c r="R34" s="117">
        <v>28000</v>
      </c>
      <c r="S34" s="116">
        <v>28000</v>
      </c>
      <c r="T34" s="118">
        <v>0</v>
      </c>
      <c r="U34" s="119" t="s">
        <v>118</v>
      </c>
      <c r="V34" s="119" t="s">
        <v>119</v>
      </c>
      <c r="AN34" s="220"/>
      <c r="AO34" s="220"/>
      <c r="AP34" s="220"/>
      <c r="AQ34" s="220"/>
      <c r="AR34" s="225"/>
      <c r="AS34" s="220"/>
      <c r="AT34" s="229"/>
      <c r="AU34" s="230"/>
      <c r="AV34" s="230"/>
      <c r="AW34" s="226"/>
      <c r="AX34" s="226"/>
      <c r="AY34" s="226"/>
      <c r="AZ34" s="226"/>
      <c r="BA34" s="226"/>
      <c r="BB34" s="226"/>
      <c r="BC34" s="226"/>
      <c r="BD34" s="227"/>
      <c r="BE34" s="228"/>
      <c r="BF34" s="215"/>
      <c r="BG34" s="215"/>
      <c r="BH34" s="215"/>
      <c r="BI34" s="215"/>
      <c r="BJ34" s="215"/>
    </row>
    <row r="35" spans="2:62" x14ac:dyDescent="0.2">
      <c r="B35" t="s">
        <v>192</v>
      </c>
      <c r="C35" s="115" t="s">
        <v>140</v>
      </c>
      <c r="D35" s="164" t="s">
        <v>224</v>
      </c>
      <c r="E35" s="115">
        <v>906446474</v>
      </c>
      <c r="F35" s="115" t="s">
        <v>158</v>
      </c>
      <c r="G35" s="116">
        <v>0</v>
      </c>
      <c r="H35" s="116">
        <v>0</v>
      </c>
      <c r="I35" s="116">
        <v>0</v>
      </c>
      <c r="J35" s="117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7">
        <v>0</v>
      </c>
      <c r="Q35" s="117">
        <v>100</v>
      </c>
      <c r="R35" s="117">
        <v>0</v>
      </c>
      <c r="S35" s="116">
        <v>0</v>
      </c>
      <c r="T35" s="118">
        <v>0</v>
      </c>
      <c r="U35" s="119" t="s">
        <v>118</v>
      </c>
      <c r="V35" s="119" t="s">
        <v>119</v>
      </c>
      <c r="AN35" s="220"/>
      <c r="AO35" s="220"/>
      <c r="AP35" s="220"/>
      <c r="AQ35" s="220"/>
      <c r="AR35" s="225"/>
      <c r="AS35" s="220"/>
      <c r="AT35" s="229"/>
      <c r="AU35" s="229"/>
      <c r="AV35" s="229"/>
      <c r="AW35" s="226"/>
      <c r="AX35" s="226"/>
      <c r="AY35" s="226"/>
      <c r="AZ35" s="226"/>
      <c r="BA35" s="226"/>
      <c r="BB35" s="226"/>
      <c r="BC35" s="226"/>
      <c r="BD35" s="227"/>
      <c r="BE35" s="228"/>
      <c r="BF35" s="215"/>
      <c r="BG35" s="215"/>
      <c r="BH35" s="215"/>
      <c r="BI35" s="215"/>
      <c r="BJ35" s="215"/>
    </row>
    <row r="36" spans="2:62" x14ac:dyDescent="0.2">
      <c r="B36" t="s">
        <v>194</v>
      </c>
      <c r="C36" s="115" t="s">
        <v>141</v>
      </c>
      <c r="D36" s="164" t="s">
        <v>254</v>
      </c>
      <c r="E36" s="115">
        <v>999845058</v>
      </c>
      <c r="F36" s="115" t="s">
        <v>158</v>
      </c>
      <c r="G36" s="116">
        <v>12300</v>
      </c>
      <c r="H36" s="116">
        <v>0</v>
      </c>
      <c r="I36" s="116">
        <v>0</v>
      </c>
      <c r="J36" s="117">
        <v>0</v>
      </c>
      <c r="K36" s="116">
        <v>0</v>
      </c>
      <c r="L36" s="116">
        <v>0</v>
      </c>
      <c r="M36" s="116">
        <v>10100</v>
      </c>
      <c r="N36" s="116">
        <v>0</v>
      </c>
      <c r="O36" s="116">
        <v>5600</v>
      </c>
      <c r="P36" s="117">
        <v>28000</v>
      </c>
      <c r="Q36" s="117">
        <v>100</v>
      </c>
      <c r="R36" s="117">
        <v>28000</v>
      </c>
      <c r="S36" s="116">
        <v>28000</v>
      </c>
      <c r="T36" s="118">
        <v>0</v>
      </c>
      <c r="U36" s="119" t="s">
        <v>118</v>
      </c>
      <c r="V36" s="119" t="s">
        <v>119</v>
      </c>
      <c r="AN36" s="220"/>
      <c r="AO36" s="220"/>
      <c r="AP36" s="220"/>
      <c r="AQ36" s="220"/>
      <c r="AR36" s="225"/>
      <c r="AS36" s="220"/>
      <c r="AT36" s="229"/>
      <c r="AU36" s="229"/>
      <c r="AV36" s="229"/>
      <c r="AW36" s="226"/>
      <c r="AX36" s="226"/>
      <c r="AY36" s="226"/>
      <c r="AZ36" s="226"/>
      <c r="BA36" s="226"/>
      <c r="BB36" s="226"/>
      <c r="BC36" s="226"/>
      <c r="BD36" s="227"/>
      <c r="BE36" s="228"/>
      <c r="BF36" s="215"/>
      <c r="BG36" s="215"/>
      <c r="BH36" s="215"/>
      <c r="BI36" s="215"/>
      <c r="BJ36" s="215"/>
    </row>
    <row r="37" spans="2:62" x14ac:dyDescent="0.2">
      <c r="B37" t="s">
        <v>196</v>
      </c>
      <c r="C37" s="115" t="s">
        <v>142</v>
      </c>
      <c r="D37" s="164" t="s">
        <v>255</v>
      </c>
      <c r="E37" s="115">
        <v>998369009</v>
      </c>
      <c r="F37" s="115" t="s">
        <v>158</v>
      </c>
      <c r="G37" s="116">
        <v>165030</v>
      </c>
      <c r="H37" s="116">
        <v>0</v>
      </c>
      <c r="I37" s="116">
        <v>0</v>
      </c>
      <c r="J37" s="117">
        <v>0</v>
      </c>
      <c r="K37" s="116">
        <v>0</v>
      </c>
      <c r="L37" s="116">
        <v>0</v>
      </c>
      <c r="M37" s="116">
        <v>95130</v>
      </c>
      <c r="N37" s="116">
        <v>0</v>
      </c>
      <c r="O37" s="116">
        <v>65040</v>
      </c>
      <c r="P37" s="117">
        <v>325200</v>
      </c>
      <c r="Q37" s="117">
        <v>100</v>
      </c>
      <c r="R37" s="117">
        <v>325200</v>
      </c>
      <c r="S37" s="116">
        <v>325200</v>
      </c>
      <c r="T37" s="118">
        <v>0</v>
      </c>
      <c r="U37" s="119" t="s">
        <v>118</v>
      </c>
      <c r="V37" s="119" t="s">
        <v>119</v>
      </c>
      <c r="AN37" s="220"/>
      <c r="AO37" s="231"/>
      <c r="AP37" s="220"/>
      <c r="AQ37" s="220"/>
      <c r="AR37" s="225"/>
      <c r="AS37" s="220"/>
      <c r="AT37" s="229"/>
      <c r="AU37" s="229"/>
      <c r="AV37" s="229"/>
      <c r="AW37" s="226"/>
      <c r="AX37" s="226"/>
      <c r="AY37" s="226"/>
      <c r="AZ37" s="226"/>
      <c r="BA37" s="226"/>
      <c r="BB37" s="226"/>
      <c r="BC37" s="226"/>
      <c r="BD37" s="227"/>
      <c r="BE37" s="228"/>
      <c r="BF37" s="215"/>
      <c r="BG37" s="215"/>
      <c r="BH37" s="215"/>
      <c r="BI37" s="215"/>
      <c r="BJ37" s="215"/>
    </row>
    <row r="38" spans="2:62" x14ac:dyDescent="0.2">
      <c r="B38" t="s">
        <v>198</v>
      </c>
      <c r="C38" s="115" t="s">
        <v>143</v>
      </c>
      <c r="D38" s="164" t="s">
        <v>225</v>
      </c>
      <c r="E38" s="115">
        <v>964550444</v>
      </c>
      <c r="F38" s="115" t="s">
        <v>158</v>
      </c>
      <c r="G38" s="116">
        <v>96240</v>
      </c>
      <c r="H38" s="116">
        <v>0</v>
      </c>
      <c r="I38" s="116">
        <v>0</v>
      </c>
      <c r="J38" s="117">
        <v>0</v>
      </c>
      <c r="K38" s="116">
        <v>0</v>
      </c>
      <c r="L38" s="116">
        <v>0</v>
      </c>
      <c r="M38" s="116">
        <v>129760</v>
      </c>
      <c r="N38" s="116">
        <v>0</v>
      </c>
      <c r="O38" s="116">
        <v>56500</v>
      </c>
      <c r="P38" s="117">
        <v>282500</v>
      </c>
      <c r="Q38" s="117">
        <v>100</v>
      </c>
      <c r="R38" s="117">
        <v>282500</v>
      </c>
      <c r="S38" s="116">
        <v>282500</v>
      </c>
      <c r="T38" s="118">
        <v>0</v>
      </c>
      <c r="U38" s="119" t="s">
        <v>118</v>
      </c>
      <c r="V38" s="119" t="s">
        <v>119</v>
      </c>
      <c r="AN38" s="220"/>
      <c r="AO38" s="220"/>
      <c r="AP38" s="220"/>
      <c r="AQ38" s="220"/>
      <c r="AR38" s="225"/>
      <c r="AS38" s="220"/>
      <c r="AT38" s="229"/>
      <c r="AU38" s="229"/>
      <c r="AV38" s="229"/>
      <c r="AW38" s="226"/>
      <c r="AX38" s="226"/>
      <c r="AY38" s="226"/>
      <c r="AZ38" s="226"/>
      <c r="BA38" s="226"/>
      <c r="BB38" s="226"/>
      <c r="BC38" s="226"/>
      <c r="BD38" s="227"/>
      <c r="BE38" s="228"/>
      <c r="BF38" s="215"/>
      <c r="BG38" s="215"/>
      <c r="BH38" s="215"/>
      <c r="BI38" s="215"/>
      <c r="BJ38" s="215"/>
    </row>
    <row r="39" spans="2:62" x14ac:dyDescent="0.2">
      <c r="B39" t="s">
        <v>199</v>
      </c>
      <c r="C39" s="115" t="s">
        <v>144</v>
      </c>
      <c r="D39" s="164" t="s">
        <v>200</v>
      </c>
      <c r="E39" s="115">
        <v>999871733</v>
      </c>
      <c r="F39" s="115" t="s">
        <v>158</v>
      </c>
      <c r="G39" s="116">
        <v>91200</v>
      </c>
      <c r="H39" s="116">
        <v>0</v>
      </c>
      <c r="I39" s="116">
        <v>0</v>
      </c>
      <c r="J39" s="117">
        <v>0</v>
      </c>
      <c r="K39" s="116">
        <v>0</v>
      </c>
      <c r="L39" s="116">
        <v>0</v>
      </c>
      <c r="M39" s="116">
        <v>15200</v>
      </c>
      <c r="N39" s="116">
        <v>0</v>
      </c>
      <c r="O39" s="116">
        <v>26600</v>
      </c>
      <c r="P39" s="117">
        <v>133000</v>
      </c>
      <c r="Q39" s="117">
        <v>100</v>
      </c>
      <c r="R39" s="117">
        <v>133000</v>
      </c>
      <c r="S39" s="116">
        <v>133000</v>
      </c>
      <c r="T39" s="118">
        <v>0</v>
      </c>
      <c r="U39" s="119" t="s">
        <v>118</v>
      </c>
      <c r="V39" s="119" t="s">
        <v>119</v>
      </c>
      <c r="AN39" s="220"/>
      <c r="AO39" s="220"/>
      <c r="AP39" s="220"/>
      <c r="AQ39" s="220"/>
      <c r="AR39" s="225"/>
      <c r="AS39" s="220"/>
      <c r="AT39" s="230"/>
      <c r="AU39" s="229"/>
      <c r="AV39" s="229"/>
      <c r="AW39" s="226"/>
      <c r="AX39" s="226"/>
      <c r="AY39" s="226"/>
      <c r="AZ39" s="226"/>
      <c r="BA39" s="226"/>
      <c r="BB39" s="226"/>
      <c r="BC39" s="226"/>
      <c r="BD39" s="227"/>
      <c r="BE39" s="228"/>
      <c r="BF39" s="215"/>
      <c r="BG39" s="215"/>
      <c r="BH39" s="215"/>
      <c r="BI39" s="215"/>
      <c r="BJ39" s="215"/>
    </row>
    <row r="40" spans="2:62" x14ac:dyDescent="0.2">
      <c r="B40" t="s">
        <v>201</v>
      </c>
      <c r="C40" s="115" t="s">
        <v>145</v>
      </c>
      <c r="D40" s="164" t="s">
        <v>226</v>
      </c>
      <c r="E40" s="115">
        <v>998816179</v>
      </c>
      <c r="F40" s="115" t="s">
        <v>158</v>
      </c>
      <c r="G40" s="116">
        <v>181600</v>
      </c>
      <c r="H40" s="116">
        <v>0</v>
      </c>
      <c r="I40" s="116">
        <v>0</v>
      </c>
      <c r="J40" s="117">
        <v>0</v>
      </c>
      <c r="K40" s="116">
        <v>0</v>
      </c>
      <c r="L40" s="116">
        <v>0</v>
      </c>
      <c r="M40" s="116">
        <v>60800</v>
      </c>
      <c r="N40" s="116">
        <v>0</v>
      </c>
      <c r="O40" s="116">
        <v>60600</v>
      </c>
      <c r="P40" s="117">
        <v>303000</v>
      </c>
      <c r="Q40" s="117">
        <v>100</v>
      </c>
      <c r="R40" s="117">
        <v>303000</v>
      </c>
      <c r="S40" s="116">
        <v>303000</v>
      </c>
      <c r="T40" s="118">
        <v>0</v>
      </c>
      <c r="U40" s="119" t="s">
        <v>118</v>
      </c>
      <c r="V40" s="119" t="s">
        <v>119</v>
      </c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15"/>
      <c r="BE40" s="215"/>
      <c r="BF40" s="215"/>
      <c r="BG40" s="215"/>
      <c r="BH40" s="215"/>
      <c r="BI40" s="215"/>
      <c r="BJ40" s="215"/>
    </row>
    <row r="41" spans="2:62" x14ac:dyDescent="0.2">
      <c r="B41" t="s">
        <v>227</v>
      </c>
      <c r="C41" s="115" t="s">
        <v>146</v>
      </c>
      <c r="D41" s="164" t="s">
        <v>228</v>
      </c>
      <c r="E41" s="115">
        <v>999978045</v>
      </c>
      <c r="F41" s="115" t="s">
        <v>158</v>
      </c>
      <c r="G41" s="116">
        <v>48300</v>
      </c>
      <c r="H41" s="116">
        <v>0</v>
      </c>
      <c r="I41" s="116">
        <v>0</v>
      </c>
      <c r="J41" s="117">
        <v>0</v>
      </c>
      <c r="K41" s="116">
        <v>0</v>
      </c>
      <c r="L41" s="116">
        <v>0</v>
      </c>
      <c r="M41" s="116">
        <v>32500</v>
      </c>
      <c r="N41" s="116">
        <v>0</v>
      </c>
      <c r="O41" s="116">
        <v>20200</v>
      </c>
      <c r="P41" s="117">
        <v>101000</v>
      </c>
      <c r="Q41" s="117">
        <v>100</v>
      </c>
      <c r="R41" s="117">
        <v>101000</v>
      </c>
      <c r="S41" s="116">
        <v>101000</v>
      </c>
      <c r="T41" s="118">
        <v>0</v>
      </c>
      <c r="U41" s="119" t="s">
        <v>118</v>
      </c>
      <c r="V41" s="119" t="s">
        <v>119</v>
      </c>
      <c r="AN41" s="220"/>
      <c r="AO41" s="220"/>
      <c r="AP41" s="220"/>
      <c r="AQ41" s="220"/>
      <c r="AR41" s="220"/>
      <c r="AS41" s="220"/>
      <c r="AT41" s="220"/>
      <c r="AU41" s="220"/>
      <c r="AV41" s="220"/>
      <c r="AW41" s="226"/>
      <c r="AX41" s="226"/>
      <c r="AY41" s="226"/>
      <c r="AZ41" s="226"/>
      <c r="BA41" s="226"/>
      <c r="BB41" s="226"/>
      <c r="BC41" s="226"/>
      <c r="BD41" s="226"/>
      <c r="BE41" s="226"/>
      <c r="BF41" s="215"/>
      <c r="BG41" s="215"/>
      <c r="BH41" s="215"/>
      <c r="BI41" s="215"/>
      <c r="BJ41" s="215"/>
    </row>
    <row r="42" spans="2:62" x14ac:dyDescent="0.2">
      <c r="B42" t="s">
        <v>203</v>
      </c>
      <c r="C42" s="115" t="s">
        <v>147</v>
      </c>
      <c r="D42" s="164" t="s">
        <v>229</v>
      </c>
      <c r="E42" s="115">
        <v>905860788</v>
      </c>
      <c r="F42" s="115" t="s">
        <v>158</v>
      </c>
      <c r="G42" s="116">
        <v>391736</v>
      </c>
      <c r="H42" s="116">
        <v>0</v>
      </c>
      <c r="I42" s="116">
        <v>0</v>
      </c>
      <c r="J42" s="117">
        <v>0</v>
      </c>
      <c r="K42" s="116">
        <v>0</v>
      </c>
      <c r="L42" s="116">
        <v>0</v>
      </c>
      <c r="M42" s="116">
        <v>42824</v>
      </c>
      <c r="N42" s="116">
        <v>0</v>
      </c>
      <c r="O42" s="116">
        <v>108640</v>
      </c>
      <c r="P42" s="117">
        <v>543200</v>
      </c>
      <c r="Q42" s="117">
        <v>100</v>
      </c>
      <c r="R42" s="117">
        <v>543200</v>
      </c>
      <c r="S42" s="116">
        <v>543200</v>
      </c>
      <c r="T42" s="118">
        <v>0</v>
      </c>
      <c r="U42" s="119" t="s">
        <v>118</v>
      </c>
      <c r="V42" s="119" t="s">
        <v>119</v>
      </c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15"/>
      <c r="BF42" s="215"/>
      <c r="BG42" s="232"/>
      <c r="BH42" s="215"/>
      <c r="BI42" s="215"/>
      <c r="BJ42" s="215"/>
    </row>
    <row r="43" spans="2:62" x14ac:dyDescent="0.2">
      <c r="B43" t="s">
        <v>204</v>
      </c>
      <c r="C43" s="115" t="s">
        <v>148</v>
      </c>
      <c r="D43" s="164" t="s">
        <v>230</v>
      </c>
      <c r="E43" s="115">
        <v>999791805</v>
      </c>
      <c r="F43" s="115" t="s">
        <v>158</v>
      </c>
      <c r="G43" s="116">
        <v>40000</v>
      </c>
      <c r="H43" s="116">
        <v>0</v>
      </c>
      <c r="I43" s="116">
        <v>0</v>
      </c>
      <c r="J43" s="117">
        <v>0</v>
      </c>
      <c r="K43" s="116">
        <v>0</v>
      </c>
      <c r="L43" s="116">
        <v>0</v>
      </c>
      <c r="M43" s="116">
        <v>10400</v>
      </c>
      <c r="N43" s="116">
        <v>0</v>
      </c>
      <c r="O43" s="116">
        <v>12600</v>
      </c>
      <c r="P43" s="117">
        <v>63000</v>
      </c>
      <c r="Q43" s="117">
        <v>100</v>
      </c>
      <c r="R43" s="117">
        <v>63000</v>
      </c>
      <c r="S43" s="116">
        <v>63000</v>
      </c>
      <c r="T43" s="118">
        <v>0</v>
      </c>
      <c r="U43" s="119" t="s">
        <v>118</v>
      </c>
      <c r="V43" s="119" t="s">
        <v>119</v>
      </c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15"/>
      <c r="BE43" s="215"/>
      <c r="BF43" s="215"/>
      <c r="BG43" s="232"/>
      <c r="BH43" s="215"/>
      <c r="BI43" s="215"/>
      <c r="BJ43" s="215"/>
    </row>
    <row r="44" spans="2:62" x14ac:dyDescent="0.2">
      <c r="B44" t="s">
        <v>206</v>
      </c>
      <c r="C44" s="115" t="s">
        <v>149</v>
      </c>
      <c r="D44" s="164" t="s">
        <v>256</v>
      </c>
      <c r="E44" s="115">
        <v>999991722</v>
      </c>
      <c r="F44" s="115" t="s">
        <v>158</v>
      </c>
      <c r="G44" s="116">
        <v>147300</v>
      </c>
      <c r="H44" s="116">
        <v>0</v>
      </c>
      <c r="I44" s="116">
        <v>0</v>
      </c>
      <c r="J44" s="117">
        <v>0</v>
      </c>
      <c r="K44" s="116">
        <v>25000</v>
      </c>
      <c r="L44" s="116">
        <v>0</v>
      </c>
      <c r="M44" s="116">
        <v>38300</v>
      </c>
      <c r="N44" s="116">
        <v>0</v>
      </c>
      <c r="O44" s="116">
        <v>46400</v>
      </c>
      <c r="P44" s="117">
        <v>257000</v>
      </c>
      <c r="Q44" s="117">
        <v>100</v>
      </c>
      <c r="R44" s="117">
        <v>257000</v>
      </c>
      <c r="S44" s="116">
        <v>257000</v>
      </c>
      <c r="T44" s="118">
        <v>0</v>
      </c>
      <c r="U44" s="119" t="s">
        <v>118</v>
      </c>
      <c r="V44" s="119" t="s">
        <v>119</v>
      </c>
      <c r="AN44" s="221"/>
      <c r="AO44" s="221"/>
      <c r="AP44" s="221"/>
      <c r="AQ44" s="221"/>
      <c r="AR44" s="221"/>
      <c r="AS44" s="221"/>
      <c r="AT44" s="221"/>
      <c r="AU44" s="221"/>
      <c r="AV44" s="221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22"/>
      <c r="BI44" s="215"/>
      <c r="BJ44" s="215"/>
    </row>
    <row r="45" spans="2:62" x14ac:dyDescent="0.2">
      <c r="B45" t="s">
        <v>207</v>
      </c>
      <c r="C45" s="115" t="s">
        <v>150</v>
      </c>
      <c r="D45" s="164" t="s">
        <v>231</v>
      </c>
      <c r="E45" s="115">
        <v>999854758</v>
      </c>
      <c r="F45" s="115" t="s">
        <v>158</v>
      </c>
      <c r="G45" s="116">
        <v>259680</v>
      </c>
      <c r="H45" s="116">
        <v>0</v>
      </c>
      <c r="I45" s="116">
        <v>0</v>
      </c>
      <c r="J45" s="117">
        <v>0</v>
      </c>
      <c r="K45" s="116">
        <v>0</v>
      </c>
      <c r="L45" s="116">
        <v>0</v>
      </c>
      <c r="M45" s="116">
        <v>186960</v>
      </c>
      <c r="N45" s="116">
        <v>0</v>
      </c>
      <c r="O45" s="116">
        <v>111660</v>
      </c>
      <c r="P45" s="117">
        <v>558300</v>
      </c>
      <c r="Q45" s="117">
        <v>100</v>
      </c>
      <c r="R45" s="117">
        <v>558300</v>
      </c>
      <c r="S45" s="116">
        <v>558300</v>
      </c>
      <c r="T45" s="118">
        <v>0</v>
      </c>
      <c r="U45" s="119" t="s">
        <v>118</v>
      </c>
      <c r="V45" s="119" t="s">
        <v>119</v>
      </c>
      <c r="AN45" s="220"/>
      <c r="AO45" s="220"/>
      <c r="AP45" s="220"/>
      <c r="AQ45" s="220"/>
      <c r="AR45" s="220"/>
      <c r="AS45" s="220"/>
      <c r="AT45" s="220"/>
      <c r="AU45" s="220"/>
      <c r="AV45" s="220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</row>
    <row r="46" spans="2:62" x14ac:dyDescent="0.2">
      <c r="B46" t="s">
        <v>208</v>
      </c>
      <c r="C46" s="115" t="s">
        <v>151</v>
      </c>
      <c r="D46" s="164" t="s">
        <v>232</v>
      </c>
      <c r="E46" s="115">
        <v>941875045</v>
      </c>
      <c r="F46" s="115" t="s">
        <v>158</v>
      </c>
      <c r="G46" s="116">
        <v>28950</v>
      </c>
      <c r="H46" s="116">
        <v>0</v>
      </c>
      <c r="I46" s="116">
        <v>0</v>
      </c>
      <c r="J46" s="117">
        <v>0</v>
      </c>
      <c r="K46" s="116">
        <v>0</v>
      </c>
      <c r="L46" s="116">
        <v>0</v>
      </c>
      <c r="M46" s="116">
        <v>29450</v>
      </c>
      <c r="N46" s="116">
        <v>0</v>
      </c>
      <c r="O46" s="116">
        <v>14600</v>
      </c>
      <c r="P46" s="117">
        <v>73000</v>
      </c>
      <c r="Q46" s="117">
        <v>100</v>
      </c>
      <c r="R46" s="117">
        <v>73000</v>
      </c>
      <c r="S46" s="116">
        <v>73000</v>
      </c>
      <c r="T46" s="118">
        <v>0</v>
      </c>
      <c r="U46" s="119" t="s">
        <v>118</v>
      </c>
      <c r="V46" s="119" t="s">
        <v>119</v>
      </c>
      <c r="AN46" s="220"/>
      <c r="AO46" s="223"/>
      <c r="AP46" s="224"/>
      <c r="AQ46" s="224"/>
      <c r="AR46" s="224"/>
      <c r="AS46" s="224"/>
      <c r="AT46" s="220"/>
      <c r="AU46" s="220"/>
      <c r="AV46" s="220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</row>
    <row r="47" spans="2:62" x14ac:dyDescent="0.2">
      <c r="B47" t="s">
        <v>209</v>
      </c>
      <c r="C47" s="115" t="s">
        <v>152</v>
      </c>
      <c r="D47" s="164" t="s">
        <v>233</v>
      </c>
      <c r="E47" s="115">
        <v>968572355</v>
      </c>
      <c r="F47" s="115" t="s">
        <v>158</v>
      </c>
      <c r="G47" s="116">
        <v>134400</v>
      </c>
      <c r="H47" s="116">
        <v>0</v>
      </c>
      <c r="I47" s="116">
        <v>0</v>
      </c>
      <c r="J47" s="117">
        <v>0</v>
      </c>
      <c r="K47" s="116">
        <v>0</v>
      </c>
      <c r="L47" s="116">
        <v>0</v>
      </c>
      <c r="M47" s="116">
        <v>29600</v>
      </c>
      <c r="N47" s="116">
        <v>0</v>
      </c>
      <c r="O47" s="116">
        <v>41000</v>
      </c>
      <c r="P47" s="117">
        <v>205000</v>
      </c>
      <c r="Q47" s="117">
        <v>100</v>
      </c>
      <c r="R47" s="117">
        <v>205000</v>
      </c>
      <c r="S47" s="116">
        <v>205000</v>
      </c>
      <c r="T47" s="118">
        <v>0</v>
      </c>
      <c r="U47" s="119" t="s">
        <v>118</v>
      </c>
      <c r="V47" s="119" t="s">
        <v>119</v>
      </c>
      <c r="AN47" s="220"/>
      <c r="AO47" s="220"/>
      <c r="AP47" s="220"/>
      <c r="AQ47" s="220"/>
      <c r="AR47" s="225"/>
      <c r="AS47" s="220"/>
      <c r="AT47" s="220"/>
      <c r="AU47" s="220"/>
      <c r="AV47" s="220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5"/>
      <c r="BJ47" s="215"/>
    </row>
    <row r="48" spans="2:62" x14ac:dyDescent="0.2">
      <c r="B48" t="s">
        <v>210</v>
      </c>
      <c r="C48" s="115" t="s">
        <v>153</v>
      </c>
      <c r="D48" s="164" t="s">
        <v>234</v>
      </c>
      <c r="E48" s="115">
        <v>909875521</v>
      </c>
      <c r="F48" s="115" t="s">
        <v>158</v>
      </c>
      <c r="G48" s="116">
        <v>173752.3</v>
      </c>
      <c r="H48" s="116">
        <v>0</v>
      </c>
      <c r="I48" s="116">
        <v>0</v>
      </c>
      <c r="J48" s="117">
        <v>0</v>
      </c>
      <c r="K48" s="116">
        <v>0</v>
      </c>
      <c r="L48" s="116">
        <v>0</v>
      </c>
      <c r="M48" s="116">
        <v>70371</v>
      </c>
      <c r="N48" s="116">
        <v>0</v>
      </c>
      <c r="O48" s="116">
        <v>61030.84</v>
      </c>
      <c r="P48" s="117">
        <v>305154.21000000002</v>
      </c>
      <c r="Q48" s="117">
        <v>100</v>
      </c>
      <c r="R48" s="117">
        <v>305154.21000000002</v>
      </c>
      <c r="S48" s="116">
        <v>305154.21000000002</v>
      </c>
      <c r="T48" s="118">
        <v>0</v>
      </c>
      <c r="U48" s="119" t="s">
        <v>118</v>
      </c>
      <c r="V48" s="119" t="s">
        <v>119</v>
      </c>
      <c r="AN48" s="220"/>
      <c r="AO48" s="220"/>
      <c r="AP48" s="220"/>
      <c r="AQ48" s="220"/>
      <c r="AR48" s="225"/>
      <c r="AS48" s="220"/>
      <c r="AT48" s="220"/>
      <c r="AU48" s="220"/>
      <c r="AV48" s="220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15"/>
      <c r="BJ48" s="215"/>
    </row>
    <row r="49" spans="2:63" x14ac:dyDescent="0.2">
      <c r="B49" t="s">
        <v>52</v>
      </c>
      <c r="C49" s="115" t="s">
        <v>154</v>
      </c>
      <c r="D49" s="164" t="s">
        <v>53</v>
      </c>
      <c r="E49" s="115">
        <v>999997930</v>
      </c>
      <c r="F49" s="115" t="s">
        <v>160</v>
      </c>
      <c r="G49" s="116">
        <v>15455.63</v>
      </c>
      <c r="H49" s="116">
        <v>0</v>
      </c>
      <c r="I49" s="116">
        <v>0</v>
      </c>
      <c r="J49" s="117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3863.91</v>
      </c>
      <c r="P49" s="117">
        <v>19319.54</v>
      </c>
      <c r="Q49" s="117">
        <v>100</v>
      </c>
      <c r="R49" s="117">
        <v>19319.5419</v>
      </c>
      <c r="S49" s="116">
        <v>19320</v>
      </c>
      <c r="T49" s="118">
        <v>0</v>
      </c>
      <c r="U49" s="119" t="s">
        <v>118</v>
      </c>
      <c r="V49" s="119" t="s">
        <v>119</v>
      </c>
      <c r="AN49" s="220"/>
      <c r="AO49" s="220"/>
      <c r="AP49" s="220"/>
      <c r="AQ49" s="220"/>
      <c r="AR49" s="225"/>
      <c r="AS49" s="220"/>
      <c r="AT49" s="220"/>
      <c r="AU49" s="220"/>
      <c r="AV49" s="220"/>
      <c r="AW49" s="234"/>
      <c r="AX49" s="235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15"/>
      <c r="BJ49" s="215"/>
    </row>
    <row r="50" spans="2:63" ht="18" x14ac:dyDescent="0.2">
      <c r="B50"/>
      <c r="C50" s="115" t="s">
        <v>155</v>
      </c>
      <c r="D50" s="164" t="s">
        <v>262</v>
      </c>
      <c r="E50" s="115">
        <v>909875521</v>
      </c>
      <c r="F50" s="122" t="s">
        <v>159</v>
      </c>
      <c r="G50" s="116">
        <v>189208</v>
      </c>
      <c r="H50" s="116">
        <v>0</v>
      </c>
      <c r="I50" s="116">
        <v>0</v>
      </c>
      <c r="J50" s="117">
        <v>0</v>
      </c>
      <c r="K50" s="116">
        <v>0</v>
      </c>
      <c r="L50" s="116">
        <v>0</v>
      </c>
      <c r="M50" s="116">
        <v>70371</v>
      </c>
      <c r="N50" s="116">
        <v>0</v>
      </c>
      <c r="O50" s="116">
        <v>64894.75</v>
      </c>
      <c r="P50" s="117">
        <v>324473.75</v>
      </c>
      <c r="Q50" s="117"/>
      <c r="R50" s="117">
        <v>324473.75</v>
      </c>
      <c r="S50" s="116">
        <v>324473.75</v>
      </c>
      <c r="T50" s="118">
        <v>0</v>
      </c>
      <c r="U50" s="119">
        <v>0</v>
      </c>
      <c r="V50" s="119">
        <v>0</v>
      </c>
      <c r="AN50" s="220"/>
      <c r="AO50" s="220"/>
      <c r="AP50" s="220"/>
      <c r="AQ50" s="220"/>
      <c r="AR50" s="225"/>
      <c r="AS50" s="220"/>
      <c r="AT50" s="220"/>
      <c r="AU50" s="220"/>
      <c r="AV50" s="220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15"/>
      <c r="BJ50" s="215"/>
    </row>
    <row r="51" spans="2:63" x14ac:dyDescent="0.2">
      <c r="B51" t="s">
        <v>211</v>
      </c>
      <c r="C51" s="115" t="s">
        <v>156</v>
      </c>
      <c r="D51" s="164" t="s">
        <v>235</v>
      </c>
      <c r="E51" s="115">
        <v>998753420</v>
      </c>
      <c r="F51" s="115" t="s">
        <v>158</v>
      </c>
      <c r="G51" s="116">
        <v>48800</v>
      </c>
      <c r="H51" s="116">
        <v>0</v>
      </c>
      <c r="I51" s="116">
        <v>0</v>
      </c>
      <c r="J51" s="117">
        <v>0</v>
      </c>
      <c r="K51" s="116">
        <v>0</v>
      </c>
      <c r="L51" s="116">
        <v>0</v>
      </c>
      <c r="M51" s="116">
        <v>12800</v>
      </c>
      <c r="N51" s="116">
        <v>0</v>
      </c>
      <c r="O51" s="116">
        <v>15400</v>
      </c>
      <c r="P51" s="117">
        <v>77000</v>
      </c>
      <c r="Q51" s="117">
        <v>100</v>
      </c>
      <c r="R51" s="117">
        <v>77000</v>
      </c>
      <c r="S51" s="116">
        <v>77000</v>
      </c>
      <c r="T51" s="118">
        <v>0</v>
      </c>
      <c r="U51" s="119" t="s">
        <v>118</v>
      </c>
      <c r="V51" s="119" t="s">
        <v>119</v>
      </c>
      <c r="AN51" s="220"/>
      <c r="AO51" s="220"/>
      <c r="AP51" s="220"/>
      <c r="AQ51" s="220"/>
      <c r="AR51" s="225"/>
      <c r="AS51" s="220"/>
      <c r="AT51" s="220"/>
      <c r="AU51" s="220"/>
      <c r="AV51" s="220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15"/>
      <c r="BJ51" s="215"/>
    </row>
    <row r="52" spans="2:63" x14ac:dyDescent="0.2">
      <c r="C52" s="125" t="s">
        <v>272</v>
      </c>
      <c r="D52" s="165"/>
      <c r="E52" s="125"/>
      <c r="F52" s="125"/>
      <c r="G52" s="126">
        <f>SUM(G13:G22,G26:G48,G49,G51)</f>
        <v>6849143.9299999997</v>
      </c>
      <c r="H52" s="126">
        <f>SUM(H13:H22,H26:H48,H49,H51)</f>
        <v>0</v>
      </c>
      <c r="I52" s="126">
        <f>SUM(I13:I22,I26:I48,I49,I51)</f>
        <v>0</v>
      </c>
      <c r="J52" s="126">
        <f>SUM(J13:J22,J26:J48,J49,J51)</f>
        <v>0</v>
      </c>
      <c r="K52" s="126">
        <f>SUM(K13:K22,K26:K48,K49,K51)</f>
        <v>28527</v>
      </c>
      <c r="L52" s="126">
        <f>SUM(L13:L22,L26:L48,L49,L51)</f>
        <v>0</v>
      </c>
      <c r="M52" s="126">
        <f>SUM(M13:M22,M26:M48,M49,M51)</f>
        <v>1928034.4</v>
      </c>
      <c r="N52" s="126">
        <f>SUM(N13:N22,N26:N48,N49,N51)</f>
        <v>0</v>
      </c>
      <c r="O52" s="126">
        <f>SUM(O13:O22,O26:O48,O49,O51)</f>
        <v>2194294.6</v>
      </c>
      <c r="P52" s="126">
        <f>SUM(P13:P22,P26:P48,P49,P51)</f>
        <v>11000000</v>
      </c>
      <c r="Q52" s="126"/>
      <c r="R52" s="126">
        <f>SUM(R13:R22,R26:R48,R49,R51)</f>
        <v>11000000.0019</v>
      </c>
      <c r="S52" s="126">
        <f>SUM(S13:S22,S26:S48,S49,S51)</f>
        <v>11000000.460000001</v>
      </c>
      <c r="T52" s="125"/>
      <c r="U52" s="127"/>
      <c r="V52" s="126">
        <f>SUM(V25)</f>
        <v>74400</v>
      </c>
      <c r="AN52" s="220"/>
      <c r="AO52" s="220"/>
      <c r="AP52" s="220"/>
      <c r="AQ52" s="220"/>
      <c r="AR52" s="225"/>
      <c r="AS52" s="220"/>
      <c r="AT52" s="220"/>
      <c r="AU52" s="220"/>
      <c r="AV52" s="220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15"/>
      <c r="BJ52" s="215"/>
    </row>
    <row r="53" spans="2:63" x14ac:dyDescent="0.2">
      <c r="AN53" s="220"/>
      <c r="AO53" s="220"/>
      <c r="AP53" s="220"/>
      <c r="AQ53" s="220"/>
      <c r="AR53" s="225"/>
      <c r="AS53" s="220"/>
      <c r="AT53" s="220"/>
      <c r="AU53" s="220"/>
      <c r="AV53" s="220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15"/>
      <c r="BJ53" s="215"/>
    </row>
    <row r="54" spans="2:63" x14ac:dyDescent="0.2">
      <c r="AN54" s="220"/>
      <c r="AO54" s="220"/>
      <c r="AP54" s="220"/>
      <c r="AQ54" s="220"/>
      <c r="AR54" s="225"/>
      <c r="AS54" s="220"/>
      <c r="AT54" s="220"/>
      <c r="AU54" s="220"/>
      <c r="AV54" s="220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15"/>
      <c r="BJ54" s="215"/>
    </row>
    <row r="55" spans="2:63" x14ac:dyDescent="0.2">
      <c r="AN55" s="220"/>
      <c r="AO55" s="220"/>
      <c r="AP55" s="220"/>
      <c r="AQ55" s="220"/>
      <c r="AR55" s="225"/>
      <c r="AS55" s="220"/>
      <c r="AT55" s="220"/>
      <c r="AU55" s="220"/>
      <c r="AV55" s="220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15"/>
      <c r="BJ55" s="215"/>
    </row>
    <row r="56" spans="2:63" x14ac:dyDescent="0.2">
      <c r="AN56" s="220"/>
      <c r="AO56" s="220"/>
      <c r="AP56" s="220"/>
      <c r="AQ56" s="220"/>
      <c r="AR56" s="225"/>
      <c r="AS56" s="220"/>
      <c r="AT56" s="220"/>
      <c r="AU56" s="220"/>
      <c r="AV56" s="220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15"/>
      <c r="BJ56" s="215"/>
    </row>
    <row r="57" spans="2:63" ht="15" x14ac:dyDescent="0.2">
      <c r="B57" s="248"/>
      <c r="C57" s="248"/>
      <c r="D57" s="249" t="s">
        <v>5</v>
      </c>
      <c r="E57" s="249" t="s">
        <v>6</v>
      </c>
      <c r="F57" s="249" t="s">
        <v>7</v>
      </c>
      <c r="G57" s="249" t="s">
        <v>8</v>
      </c>
      <c r="H57" s="249" t="s">
        <v>9</v>
      </c>
      <c r="I57" s="249" t="s">
        <v>10</v>
      </c>
      <c r="J57" s="249" t="s">
        <v>11</v>
      </c>
      <c r="K57" s="249" t="s">
        <v>12</v>
      </c>
      <c r="L57" s="249" t="s">
        <v>13</v>
      </c>
      <c r="M57" s="249" t="s">
        <v>14</v>
      </c>
      <c r="N57" s="249" t="s">
        <v>42</v>
      </c>
      <c r="O57" s="249" t="s">
        <v>263</v>
      </c>
      <c r="P57" s="249" t="s">
        <v>264</v>
      </c>
      <c r="Q57" s="249" t="s">
        <v>265</v>
      </c>
      <c r="R57" s="249" t="s">
        <v>266</v>
      </c>
      <c r="S57" s="250" t="s">
        <v>271</v>
      </c>
      <c r="T57" s="251"/>
      <c r="U57" s="252"/>
      <c r="AO57" s="220"/>
      <c r="AP57" s="231"/>
      <c r="AQ57" s="220"/>
      <c r="AR57" s="220"/>
      <c r="AS57" s="225"/>
      <c r="AT57" s="220"/>
      <c r="AU57" s="220"/>
      <c r="AV57" s="220"/>
      <c r="AW57" s="220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15"/>
      <c r="BK57" s="215"/>
    </row>
    <row r="58" spans="2:63" ht="17.25" x14ac:dyDescent="0.2">
      <c r="B58" s="205" t="s">
        <v>163</v>
      </c>
      <c r="C58" s="189" t="s">
        <v>117</v>
      </c>
      <c r="D58" s="206">
        <v>0</v>
      </c>
      <c r="E58" s="206">
        <v>0</v>
      </c>
      <c r="F58" s="206">
        <v>0</v>
      </c>
      <c r="G58" s="206">
        <v>0</v>
      </c>
      <c r="H58" s="206">
        <v>0</v>
      </c>
      <c r="I58" s="206">
        <v>6</v>
      </c>
      <c r="J58" s="206">
        <v>6</v>
      </c>
      <c r="K58" s="206">
        <v>42</v>
      </c>
      <c r="L58" s="206">
        <v>0</v>
      </c>
      <c r="M58" s="206">
        <v>0</v>
      </c>
      <c r="N58" s="206">
        <v>0</v>
      </c>
      <c r="O58" s="206">
        <v>12</v>
      </c>
      <c r="P58" s="206">
        <v>16</v>
      </c>
      <c r="Q58" s="206">
        <v>48</v>
      </c>
      <c r="R58" s="207" t="s">
        <v>267</v>
      </c>
      <c r="S58" s="208">
        <v>130</v>
      </c>
      <c r="T58" s="167"/>
      <c r="AO58" s="220"/>
      <c r="AP58" s="220"/>
      <c r="AQ58" s="220"/>
      <c r="AR58" s="220"/>
      <c r="AS58" s="225"/>
      <c r="AT58" s="220"/>
      <c r="AU58" s="220"/>
      <c r="AV58" s="220"/>
      <c r="AW58" s="220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15"/>
      <c r="BK58" s="215"/>
    </row>
    <row r="59" spans="2:63" ht="15" x14ac:dyDescent="0.2">
      <c r="B59" s="205" t="s">
        <v>165</v>
      </c>
      <c r="C59" s="115" t="s">
        <v>120</v>
      </c>
      <c r="D59" s="206">
        <v>61</v>
      </c>
      <c r="E59" s="206">
        <v>7</v>
      </c>
      <c r="F59" s="206">
        <v>0</v>
      </c>
      <c r="G59" s="206">
        <v>0</v>
      </c>
      <c r="H59" s="206">
        <v>9</v>
      </c>
      <c r="I59" s="206">
        <v>9</v>
      </c>
      <c r="J59" s="206">
        <v>0</v>
      </c>
      <c r="K59" s="206">
        <v>0</v>
      </c>
      <c r="L59" s="206">
        <v>0</v>
      </c>
      <c r="M59" s="206">
        <v>0</v>
      </c>
      <c r="N59" s="206">
        <v>0</v>
      </c>
      <c r="O59" s="206">
        <v>0</v>
      </c>
      <c r="P59" s="206">
        <v>0</v>
      </c>
      <c r="Q59" s="206">
        <v>0</v>
      </c>
      <c r="R59" s="204"/>
      <c r="S59" s="208">
        <v>86</v>
      </c>
      <c r="T59" s="167"/>
      <c r="AO59" s="220"/>
      <c r="AP59" s="220"/>
      <c r="AQ59" s="220"/>
      <c r="AR59" s="220"/>
      <c r="AS59" s="225"/>
      <c r="AT59" s="220"/>
      <c r="AU59" s="220"/>
      <c r="AV59" s="220"/>
      <c r="AW59" s="220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15"/>
      <c r="BK59" s="215"/>
    </row>
    <row r="60" spans="2:63" ht="15" x14ac:dyDescent="0.2">
      <c r="B60" s="205" t="s">
        <v>168</v>
      </c>
      <c r="C60" s="115" t="s">
        <v>121</v>
      </c>
      <c r="D60" s="206">
        <v>0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21.5</v>
      </c>
      <c r="L60" s="206">
        <v>0</v>
      </c>
      <c r="M60" s="206">
        <v>0</v>
      </c>
      <c r="N60" s="206">
        <v>0</v>
      </c>
      <c r="O60" s="206">
        <v>0</v>
      </c>
      <c r="P60" s="206">
        <v>0</v>
      </c>
      <c r="Q60" s="206">
        <v>0</v>
      </c>
      <c r="R60" s="204"/>
      <c r="S60" s="208">
        <v>21.5</v>
      </c>
      <c r="T60" s="167"/>
      <c r="AO60" s="220"/>
      <c r="AP60" s="220"/>
      <c r="AQ60" s="220"/>
      <c r="AR60" s="220"/>
      <c r="AS60" s="220"/>
      <c r="AT60" s="220"/>
      <c r="AU60" s="220"/>
      <c r="AV60" s="220"/>
      <c r="AW60" s="220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15"/>
      <c r="BK60" s="215"/>
    </row>
    <row r="61" spans="2:63" ht="15" x14ac:dyDescent="0.2">
      <c r="B61" s="205" t="s">
        <v>169</v>
      </c>
      <c r="C61" s="115" t="s">
        <v>122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6">
        <v>10</v>
      </c>
      <c r="J61" s="206">
        <v>0</v>
      </c>
      <c r="K61" s="206">
        <v>0</v>
      </c>
      <c r="L61" s="206">
        <v>0</v>
      </c>
      <c r="M61" s="206">
        <v>0</v>
      </c>
      <c r="N61" s="206">
        <v>0</v>
      </c>
      <c r="O61" s="206">
        <v>0</v>
      </c>
      <c r="P61" s="206">
        <v>0</v>
      </c>
      <c r="Q61" s="206">
        <v>0</v>
      </c>
      <c r="R61" s="204"/>
      <c r="S61" s="208">
        <v>10</v>
      </c>
      <c r="T61" s="167"/>
      <c r="AO61" s="220"/>
      <c r="AP61" s="220"/>
      <c r="AQ61" s="220"/>
      <c r="AR61" s="220"/>
      <c r="AS61" s="220"/>
      <c r="AT61" s="215"/>
      <c r="AU61" s="220"/>
      <c r="AV61" s="220"/>
      <c r="AW61" s="220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15"/>
      <c r="BK61" s="215"/>
    </row>
    <row r="62" spans="2:63" ht="15" x14ac:dyDescent="0.2">
      <c r="B62" s="205" t="s">
        <v>170</v>
      </c>
      <c r="C62" s="115" t="s">
        <v>123</v>
      </c>
      <c r="D62" s="206">
        <v>0</v>
      </c>
      <c r="E62" s="206">
        <v>0</v>
      </c>
      <c r="F62" s="206">
        <v>33</v>
      </c>
      <c r="G62" s="206">
        <v>0</v>
      </c>
      <c r="H62" s="206">
        <v>12</v>
      </c>
      <c r="I62" s="206">
        <v>0</v>
      </c>
      <c r="J62" s="206">
        <v>0</v>
      </c>
      <c r="K62" s="206">
        <v>0</v>
      </c>
      <c r="L62" s="206">
        <v>0</v>
      </c>
      <c r="M62" s="206">
        <v>3</v>
      </c>
      <c r="N62" s="206">
        <v>0</v>
      </c>
      <c r="O62" s="206">
        <v>0</v>
      </c>
      <c r="P62" s="206">
        <v>0</v>
      </c>
      <c r="Q62" s="206">
        <v>0</v>
      </c>
      <c r="R62" s="204"/>
      <c r="S62" s="208">
        <v>48</v>
      </c>
      <c r="T62" s="167"/>
      <c r="AO62" s="220"/>
      <c r="AP62" s="220"/>
      <c r="AQ62" s="220"/>
      <c r="AR62" s="220"/>
      <c r="AS62" s="220"/>
      <c r="AT62" s="220"/>
      <c r="AU62" s="220"/>
      <c r="AV62" s="220"/>
      <c r="AW62" s="220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15"/>
      <c r="BK62" s="215"/>
    </row>
    <row r="63" spans="2:63" ht="15" x14ac:dyDescent="0.2">
      <c r="B63" s="205" t="s">
        <v>171</v>
      </c>
      <c r="C63" s="115" t="s">
        <v>124</v>
      </c>
      <c r="D63" s="206">
        <v>0</v>
      </c>
      <c r="E63" s="206">
        <v>0</v>
      </c>
      <c r="F63" s="206">
        <v>28.5</v>
      </c>
      <c r="G63" s="206">
        <v>0</v>
      </c>
      <c r="H63" s="206">
        <v>1</v>
      </c>
      <c r="I63" s="206">
        <v>0</v>
      </c>
      <c r="J63" s="206">
        <v>0</v>
      </c>
      <c r="K63" s="206">
        <v>0</v>
      </c>
      <c r="L63" s="206">
        <v>0</v>
      </c>
      <c r="M63" s="206">
        <v>2</v>
      </c>
      <c r="N63" s="206">
        <v>0</v>
      </c>
      <c r="O63" s="206">
        <v>0</v>
      </c>
      <c r="P63" s="206">
        <v>0</v>
      </c>
      <c r="Q63" s="206">
        <v>0</v>
      </c>
      <c r="R63" s="204"/>
      <c r="S63" s="208">
        <v>31.5</v>
      </c>
      <c r="T63" s="167"/>
      <c r="AO63" s="220"/>
      <c r="AP63" s="220"/>
      <c r="AQ63" s="220"/>
      <c r="AR63" s="220"/>
      <c r="AS63" s="220"/>
      <c r="AT63" s="215"/>
      <c r="AU63" s="220"/>
      <c r="AV63" s="220"/>
      <c r="AW63" s="220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15"/>
      <c r="BK63" s="215"/>
    </row>
    <row r="64" spans="2:63" ht="15" x14ac:dyDescent="0.2">
      <c r="B64" s="205" t="s">
        <v>172</v>
      </c>
      <c r="C64" s="115" t="s">
        <v>125</v>
      </c>
      <c r="D64" s="206">
        <v>0</v>
      </c>
      <c r="E64" s="206">
        <v>0</v>
      </c>
      <c r="F64" s="206">
        <v>0</v>
      </c>
      <c r="G64" s="206">
        <v>11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  <c r="M64" s="206">
        <v>0</v>
      </c>
      <c r="N64" s="206">
        <v>24</v>
      </c>
      <c r="O64" s="206">
        <v>0</v>
      </c>
      <c r="P64" s="206">
        <v>0</v>
      </c>
      <c r="Q64" s="206">
        <v>0</v>
      </c>
      <c r="R64" s="204"/>
      <c r="S64" s="208">
        <v>35</v>
      </c>
      <c r="T64" s="167"/>
      <c r="AO64" s="220"/>
      <c r="AP64" s="220"/>
      <c r="AQ64" s="220"/>
      <c r="AR64" s="220"/>
      <c r="AS64" s="220"/>
      <c r="AT64" s="220"/>
      <c r="AU64" s="220"/>
      <c r="AV64" s="220"/>
      <c r="AW64" s="220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15"/>
      <c r="BK64" s="215"/>
    </row>
    <row r="65" spans="2:63" ht="15" x14ac:dyDescent="0.25">
      <c r="B65" s="205" t="s">
        <v>216</v>
      </c>
      <c r="C65" s="115" t="s">
        <v>273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39</v>
      </c>
      <c r="L65" s="206">
        <v>0</v>
      </c>
      <c r="M65" s="206">
        <v>0</v>
      </c>
      <c r="N65" s="206">
        <v>0</v>
      </c>
      <c r="O65" s="206">
        <v>0</v>
      </c>
      <c r="P65" s="206">
        <v>0</v>
      </c>
      <c r="Q65" s="206">
        <v>0</v>
      </c>
      <c r="R65" s="204"/>
      <c r="S65" s="208">
        <v>39</v>
      </c>
      <c r="T65" s="167"/>
      <c r="AO65" s="220"/>
      <c r="AP65" s="220"/>
      <c r="AQ65" s="220"/>
      <c r="AR65" s="220"/>
      <c r="AS65" s="220"/>
      <c r="AT65" s="231"/>
      <c r="AU65" s="220"/>
      <c r="AV65" s="220"/>
      <c r="AW65" s="220"/>
      <c r="AX65" s="238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40"/>
      <c r="BJ65" s="215"/>
      <c r="BK65" s="215"/>
    </row>
    <row r="66" spans="2:63" ht="15" x14ac:dyDescent="0.2">
      <c r="B66" s="205" t="s">
        <v>174</v>
      </c>
      <c r="C66" s="115" t="s">
        <v>126</v>
      </c>
      <c r="D66" s="206">
        <v>0</v>
      </c>
      <c r="E66" s="206">
        <v>0</v>
      </c>
      <c r="F66" s="206">
        <v>0</v>
      </c>
      <c r="G66" s="206">
        <v>0</v>
      </c>
      <c r="H66" s="206">
        <v>0</v>
      </c>
      <c r="I66" s="206">
        <v>9</v>
      </c>
      <c r="J66" s="206">
        <v>0</v>
      </c>
      <c r="K66" s="206">
        <v>36</v>
      </c>
      <c r="L66" s="206">
        <v>0</v>
      </c>
      <c r="M66" s="206">
        <v>0</v>
      </c>
      <c r="N66" s="206">
        <v>0</v>
      </c>
      <c r="O66" s="206">
        <v>0</v>
      </c>
      <c r="P66" s="206">
        <v>0</v>
      </c>
      <c r="Q66" s="206">
        <v>0</v>
      </c>
      <c r="R66" s="204"/>
      <c r="S66" s="208">
        <v>45</v>
      </c>
      <c r="T66" s="167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</row>
    <row r="67" spans="2:63" ht="15" x14ac:dyDescent="0.2">
      <c r="B67" s="205" t="s">
        <v>175</v>
      </c>
      <c r="C67" s="115" t="s">
        <v>127</v>
      </c>
      <c r="D67" s="206">
        <v>42</v>
      </c>
      <c r="E67" s="206">
        <v>0</v>
      </c>
      <c r="F67" s="206">
        <v>41</v>
      </c>
      <c r="G67" s="206">
        <v>0</v>
      </c>
      <c r="H67" s="206">
        <v>0</v>
      </c>
      <c r="I67" s="206">
        <v>19</v>
      </c>
      <c r="J67" s="206">
        <v>0</v>
      </c>
      <c r="K67" s="206">
        <v>0</v>
      </c>
      <c r="L67" s="206">
        <v>82</v>
      </c>
      <c r="M67" s="206">
        <v>0.5</v>
      </c>
      <c r="N67" s="206">
        <v>0</v>
      </c>
      <c r="O67" s="206">
        <v>0</v>
      </c>
      <c r="P67" s="206">
        <v>0</v>
      </c>
      <c r="Q67" s="206">
        <v>0</v>
      </c>
      <c r="R67" s="204"/>
      <c r="S67" s="208">
        <v>184.5</v>
      </c>
      <c r="T67" s="167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</row>
    <row r="68" spans="2:63" ht="15" x14ac:dyDescent="0.2">
      <c r="B68" s="205" t="s">
        <v>268</v>
      </c>
      <c r="C68" s="115" t="s">
        <v>128</v>
      </c>
      <c r="D68" s="209">
        <v>2</v>
      </c>
      <c r="E68" s="209">
        <v>0</v>
      </c>
      <c r="F68" s="209">
        <v>0</v>
      </c>
      <c r="G68" s="209">
        <v>0</v>
      </c>
      <c r="H68" s="209">
        <v>0</v>
      </c>
      <c r="I68" s="209">
        <v>0</v>
      </c>
      <c r="J68" s="209">
        <v>0</v>
      </c>
      <c r="K68" s="209">
        <v>0</v>
      </c>
      <c r="L68" s="209">
        <v>0</v>
      </c>
      <c r="M68" s="209">
        <v>1</v>
      </c>
      <c r="N68" s="209">
        <v>0</v>
      </c>
      <c r="O68" s="209">
        <v>0</v>
      </c>
      <c r="P68" s="209">
        <v>0</v>
      </c>
      <c r="Q68" s="209">
        <v>0</v>
      </c>
      <c r="R68" s="204"/>
      <c r="S68" s="210">
        <v>3</v>
      </c>
      <c r="T68" s="167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</row>
    <row r="69" spans="2:63" ht="15" x14ac:dyDescent="0.2">
      <c r="B69" s="205" t="s">
        <v>269</v>
      </c>
      <c r="C69" s="115" t="s">
        <v>129</v>
      </c>
      <c r="D69" s="209">
        <v>2</v>
      </c>
      <c r="E69" s="209">
        <v>1</v>
      </c>
      <c r="F69" s="209">
        <v>0</v>
      </c>
      <c r="G69" s="209">
        <v>0</v>
      </c>
      <c r="H69" s="209">
        <v>0</v>
      </c>
      <c r="I69" s="209">
        <v>0</v>
      </c>
      <c r="J69" s="209">
        <v>0</v>
      </c>
      <c r="K69" s="209">
        <v>0</v>
      </c>
      <c r="L69" s="209">
        <v>0</v>
      </c>
      <c r="M69" s="209">
        <v>2</v>
      </c>
      <c r="N69" s="209">
        <v>0</v>
      </c>
      <c r="O69" s="209">
        <v>0</v>
      </c>
      <c r="P69" s="209">
        <v>0</v>
      </c>
      <c r="Q69" s="209">
        <v>0</v>
      </c>
      <c r="R69" s="204"/>
      <c r="S69" s="210">
        <v>5</v>
      </c>
      <c r="T69" s="167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</row>
    <row r="70" spans="2:63" ht="15" x14ac:dyDescent="0.2">
      <c r="B70" s="205"/>
      <c r="C70" s="122" t="s">
        <v>130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4"/>
      <c r="S70" s="210"/>
      <c r="T70" s="167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</row>
    <row r="71" spans="2:63" ht="15" x14ac:dyDescent="0.2">
      <c r="B71" s="205" t="s">
        <v>178</v>
      </c>
      <c r="C71" s="115" t="s">
        <v>131</v>
      </c>
      <c r="D71" s="206">
        <v>0</v>
      </c>
      <c r="E71" s="206">
        <v>0</v>
      </c>
      <c r="F71" s="206">
        <v>0</v>
      </c>
      <c r="G71" s="206">
        <v>0</v>
      </c>
      <c r="H71" s="206">
        <v>0</v>
      </c>
      <c r="I71" s="206">
        <v>0</v>
      </c>
      <c r="J71" s="206">
        <v>0</v>
      </c>
      <c r="K71" s="206">
        <v>42</v>
      </c>
      <c r="L71" s="206">
        <v>0</v>
      </c>
      <c r="M71" s="206">
        <v>0</v>
      </c>
      <c r="N71" s="206">
        <v>0</v>
      </c>
      <c r="O71" s="206">
        <v>0</v>
      </c>
      <c r="P71" s="206">
        <v>0</v>
      </c>
      <c r="Q71" s="206">
        <v>0</v>
      </c>
      <c r="R71" s="204"/>
      <c r="S71" s="208">
        <v>42</v>
      </c>
      <c r="T71" s="167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</row>
    <row r="72" spans="2:63" ht="15" x14ac:dyDescent="0.2">
      <c r="B72" s="205" t="s">
        <v>180</v>
      </c>
      <c r="C72" s="115" t="s">
        <v>132</v>
      </c>
      <c r="D72" s="206">
        <v>0</v>
      </c>
      <c r="E72" s="206">
        <v>0</v>
      </c>
      <c r="F72" s="206">
        <v>0</v>
      </c>
      <c r="G72" s="206">
        <v>0</v>
      </c>
      <c r="H72" s="206">
        <v>6</v>
      </c>
      <c r="I72" s="206">
        <v>12</v>
      </c>
      <c r="J72" s="206">
        <v>21</v>
      </c>
      <c r="K72" s="206">
        <v>9</v>
      </c>
      <c r="L72" s="206">
        <v>0</v>
      </c>
      <c r="M72" s="206">
        <v>0</v>
      </c>
      <c r="N72" s="206">
        <v>0</v>
      </c>
      <c r="O72" s="206">
        <v>0</v>
      </c>
      <c r="P72" s="206">
        <v>0</v>
      </c>
      <c r="Q72" s="206">
        <v>0</v>
      </c>
      <c r="R72" s="204"/>
      <c r="S72" s="208">
        <v>48</v>
      </c>
      <c r="T72" s="167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</row>
    <row r="73" spans="2:63" ht="15" x14ac:dyDescent="0.2">
      <c r="B73" s="205" t="s">
        <v>181</v>
      </c>
      <c r="C73" s="115" t="s">
        <v>133</v>
      </c>
      <c r="D73" s="206">
        <v>61.05</v>
      </c>
      <c r="E73" s="206">
        <v>0</v>
      </c>
      <c r="F73" s="206">
        <v>0</v>
      </c>
      <c r="G73" s="206">
        <v>0</v>
      </c>
      <c r="H73" s="206">
        <v>0</v>
      </c>
      <c r="I73" s="206">
        <v>40</v>
      </c>
      <c r="J73" s="206">
        <v>20</v>
      </c>
      <c r="K73" s="206">
        <v>0</v>
      </c>
      <c r="L73" s="206">
        <v>23</v>
      </c>
      <c r="M73" s="206">
        <v>0</v>
      </c>
      <c r="N73" s="206">
        <v>0</v>
      </c>
      <c r="O73" s="206">
        <v>0</v>
      </c>
      <c r="P73" s="206">
        <v>0</v>
      </c>
      <c r="Q73" s="206">
        <v>0</v>
      </c>
      <c r="R73" s="204"/>
      <c r="S73" s="208">
        <v>144.05000000000001</v>
      </c>
      <c r="T73" s="167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</row>
    <row r="74" spans="2:63" ht="15" x14ac:dyDescent="0.2">
      <c r="B74" s="205" t="s">
        <v>183</v>
      </c>
      <c r="C74" s="115" t="s">
        <v>134</v>
      </c>
      <c r="D74" s="206">
        <v>23</v>
      </c>
      <c r="E74" s="206">
        <v>0</v>
      </c>
      <c r="F74" s="206">
        <v>0</v>
      </c>
      <c r="G74" s="206">
        <v>10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206">
        <v>11</v>
      </c>
      <c r="N74" s="206">
        <v>0</v>
      </c>
      <c r="O74" s="206">
        <v>0</v>
      </c>
      <c r="P74" s="206">
        <v>0</v>
      </c>
      <c r="Q74" s="206">
        <v>0</v>
      </c>
      <c r="R74" s="204"/>
      <c r="S74" s="208">
        <v>44</v>
      </c>
      <c r="T74" s="167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</row>
    <row r="75" spans="2:63" ht="15" x14ac:dyDescent="0.2">
      <c r="B75" s="205" t="s">
        <v>185</v>
      </c>
      <c r="C75" s="115" t="s">
        <v>135</v>
      </c>
      <c r="D75" s="206">
        <v>50</v>
      </c>
      <c r="E75" s="206">
        <v>35</v>
      </c>
      <c r="F75" s="206">
        <v>60</v>
      </c>
      <c r="G75" s="206">
        <v>0</v>
      </c>
      <c r="H75" s="206">
        <v>5</v>
      </c>
      <c r="I75" s="206">
        <v>0</v>
      </c>
      <c r="J75" s="206">
        <v>0</v>
      </c>
      <c r="K75" s="206">
        <v>0</v>
      </c>
      <c r="L75" s="206">
        <v>0</v>
      </c>
      <c r="M75" s="206">
        <v>0</v>
      </c>
      <c r="N75" s="206">
        <v>0</v>
      </c>
      <c r="O75" s="206">
        <v>0</v>
      </c>
      <c r="P75" s="206">
        <v>0</v>
      </c>
      <c r="Q75" s="206">
        <v>0</v>
      </c>
      <c r="R75" s="204"/>
      <c r="S75" s="208">
        <v>150</v>
      </c>
      <c r="T75" s="167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</row>
    <row r="76" spans="2:63" ht="15" x14ac:dyDescent="0.2">
      <c r="B76" s="205" t="s">
        <v>187</v>
      </c>
      <c r="C76" s="115" t="s">
        <v>136</v>
      </c>
      <c r="D76" s="206">
        <v>0</v>
      </c>
      <c r="E76" s="206">
        <v>32</v>
      </c>
      <c r="F76" s="206">
        <v>0</v>
      </c>
      <c r="G76" s="206">
        <v>0</v>
      </c>
      <c r="H76" s="206">
        <v>7</v>
      </c>
      <c r="I76" s="206">
        <v>0</v>
      </c>
      <c r="J76" s="206">
        <v>0</v>
      </c>
      <c r="K76" s="206">
        <v>0</v>
      </c>
      <c r="L76" s="206">
        <v>0</v>
      </c>
      <c r="M76" s="206">
        <v>0</v>
      </c>
      <c r="N76" s="206">
        <v>0</v>
      </c>
      <c r="O76" s="206">
        <v>0</v>
      </c>
      <c r="P76" s="206">
        <v>0</v>
      </c>
      <c r="Q76" s="206">
        <v>0</v>
      </c>
      <c r="R76" s="204"/>
      <c r="S76" s="208">
        <v>39</v>
      </c>
      <c r="T76" s="167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</row>
    <row r="77" spans="2:63" ht="15" x14ac:dyDescent="0.2">
      <c r="B77" s="205" t="s">
        <v>188</v>
      </c>
      <c r="C77" s="115" t="s">
        <v>137</v>
      </c>
      <c r="D77" s="206">
        <v>0</v>
      </c>
      <c r="E77" s="206">
        <v>48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  <c r="L77" s="206">
        <v>0</v>
      </c>
      <c r="M77" s="206">
        <v>0</v>
      </c>
      <c r="N77" s="206">
        <v>0</v>
      </c>
      <c r="O77" s="206">
        <v>0</v>
      </c>
      <c r="P77" s="206">
        <v>0</v>
      </c>
      <c r="Q77" s="206">
        <v>0</v>
      </c>
      <c r="R77" s="204"/>
      <c r="S77" s="208">
        <v>48</v>
      </c>
      <c r="T77" s="167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</row>
    <row r="78" spans="2:63" ht="15" x14ac:dyDescent="0.2">
      <c r="B78" s="205" t="s">
        <v>189</v>
      </c>
      <c r="C78" s="115" t="s">
        <v>138</v>
      </c>
      <c r="D78" s="206">
        <v>20</v>
      </c>
      <c r="E78" s="206">
        <v>0</v>
      </c>
      <c r="F78" s="206">
        <v>0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  <c r="L78" s="206">
        <v>0</v>
      </c>
      <c r="M78" s="206">
        <v>0</v>
      </c>
      <c r="N78" s="206">
        <v>0</v>
      </c>
      <c r="O78" s="206">
        <v>0</v>
      </c>
      <c r="P78" s="206">
        <v>0</v>
      </c>
      <c r="Q78" s="206">
        <v>0</v>
      </c>
      <c r="R78" s="204"/>
      <c r="S78" s="208">
        <v>20</v>
      </c>
      <c r="T78" s="167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</row>
    <row r="79" spans="2:63" ht="15" x14ac:dyDescent="0.2">
      <c r="B79" s="205" t="s">
        <v>191</v>
      </c>
      <c r="C79" s="115" t="s">
        <v>139</v>
      </c>
      <c r="D79" s="206">
        <v>26</v>
      </c>
      <c r="E79" s="206">
        <v>0</v>
      </c>
      <c r="F79" s="206">
        <v>0</v>
      </c>
      <c r="G79" s="206">
        <v>0</v>
      </c>
      <c r="H79" s="206">
        <v>0</v>
      </c>
      <c r="I79" s="206">
        <v>13</v>
      </c>
      <c r="J79" s="206">
        <v>0</v>
      </c>
      <c r="K79" s="206">
        <v>0</v>
      </c>
      <c r="L79" s="206">
        <v>0</v>
      </c>
      <c r="M79" s="206">
        <v>0</v>
      </c>
      <c r="N79" s="206">
        <v>0</v>
      </c>
      <c r="O79" s="206">
        <v>0</v>
      </c>
      <c r="P79" s="206">
        <v>0</v>
      </c>
      <c r="Q79" s="206">
        <v>0</v>
      </c>
      <c r="R79" s="204"/>
      <c r="S79" s="208">
        <v>39</v>
      </c>
      <c r="T79" s="167"/>
    </row>
    <row r="80" spans="2:63" ht="15" x14ac:dyDescent="0.2">
      <c r="B80" s="205" t="s">
        <v>192</v>
      </c>
      <c r="C80" s="115" t="s">
        <v>140</v>
      </c>
      <c r="D80" s="206">
        <v>0</v>
      </c>
      <c r="E80" s="206">
        <v>0</v>
      </c>
      <c r="F80" s="206">
        <v>0</v>
      </c>
      <c r="G80" s="206">
        <v>0</v>
      </c>
      <c r="H80" s="206">
        <v>0</v>
      </c>
      <c r="I80" s="206">
        <v>0</v>
      </c>
      <c r="J80" s="206">
        <v>0</v>
      </c>
      <c r="K80" s="206">
        <v>0</v>
      </c>
      <c r="L80" s="206">
        <v>0</v>
      </c>
      <c r="M80" s="206">
        <v>0</v>
      </c>
      <c r="N80" s="206">
        <v>0</v>
      </c>
      <c r="O80" s="206">
        <v>0</v>
      </c>
      <c r="P80" s="206">
        <v>0</v>
      </c>
      <c r="Q80" s="206">
        <v>0</v>
      </c>
      <c r="R80" s="204"/>
      <c r="S80" s="208">
        <v>0</v>
      </c>
      <c r="T80" s="167"/>
    </row>
    <row r="81" spans="2:20" ht="15" x14ac:dyDescent="0.2">
      <c r="B81" s="205" t="s">
        <v>194</v>
      </c>
      <c r="C81" s="115" t="s">
        <v>141</v>
      </c>
      <c r="D81" s="206">
        <v>29</v>
      </c>
      <c r="E81" s="206">
        <v>0</v>
      </c>
      <c r="F81" s="206">
        <v>0</v>
      </c>
      <c r="G81" s="206">
        <v>0</v>
      </c>
      <c r="H81" s="206">
        <v>0</v>
      </c>
      <c r="I81" s="206">
        <v>0</v>
      </c>
      <c r="J81" s="206">
        <v>0</v>
      </c>
      <c r="K81" s="206">
        <v>0</v>
      </c>
      <c r="L81" s="206">
        <v>0</v>
      </c>
      <c r="M81" s="206">
        <v>0</v>
      </c>
      <c r="N81" s="206">
        <v>0</v>
      </c>
      <c r="O81" s="206">
        <v>0</v>
      </c>
      <c r="P81" s="206">
        <v>0</v>
      </c>
      <c r="Q81" s="206">
        <v>0</v>
      </c>
      <c r="R81" s="204"/>
      <c r="S81" s="208">
        <v>29</v>
      </c>
      <c r="T81" s="167"/>
    </row>
    <row r="82" spans="2:20" ht="15" x14ac:dyDescent="0.2">
      <c r="B82" s="205" t="s">
        <v>196</v>
      </c>
      <c r="C82" s="115" t="s">
        <v>142</v>
      </c>
      <c r="D82" s="206">
        <v>24</v>
      </c>
      <c r="E82" s="206">
        <v>24</v>
      </c>
      <c r="F82" s="206">
        <v>42</v>
      </c>
      <c r="G82" s="206">
        <v>0</v>
      </c>
      <c r="H82" s="206">
        <v>0</v>
      </c>
      <c r="I82" s="206">
        <v>0</v>
      </c>
      <c r="J82" s="206">
        <v>0</v>
      </c>
      <c r="K82" s="206">
        <v>0</v>
      </c>
      <c r="L82" s="206">
        <v>0</v>
      </c>
      <c r="M82" s="206">
        <v>12</v>
      </c>
      <c r="N82" s="206">
        <v>48</v>
      </c>
      <c r="O82" s="206">
        <v>0</v>
      </c>
      <c r="P82" s="206">
        <v>0</v>
      </c>
      <c r="Q82" s="206">
        <v>0</v>
      </c>
      <c r="R82" s="204"/>
      <c r="S82" s="208">
        <v>150</v>
      </c>
      <c r="T82" s="167"/>
    </row>
    <row r="83" spans="2:20" ht="15" x14ac:dyDescent="0.2">
      <c r="B83" s="205" t="s">
        <v>198</v>
      </c>
      <c r="C83" s="115" t="s">
        <v>143</v>
      </c>
      <c r="D83" s="206">
        <v>30</v>
      </c>
      <c r="E83" s="206">
        <v>13</v>
      </c>
      <c r="F83" s="206">
        <v>13</v>
      </c>
      <c r="G83" s="206">
        <v>0</v>
      </c>
      <c r="H83" s="206">
        <v>18</v>
      </c>
      <c r="I83" s="206">
        <v>7</v>
      </c>
      <c r="J83" s="206">
        <v>0</v>
      </c>
      <c r="K83" s="206">
        <v>0</v>
      </c>
      <c r="L83" s="206">
        <v>0</v>
      </c>
      <c r="M83" s="206">
        <v>9</v>
      </c>
      <c r="N83" s="206">
        <v>0</v>
      </c>
      <c r="O83" s="206">
        <v>0</v>
      </c>
      <c r="P83" s="206">
        <v>0</v>
      </c>
      <c r="Q83" s="206">
        <v>0</v>
      </c>
      <c r="R83" s="204"/>
      <c r="S83" s="208">
        <v>90</v>
      </c>
      <c r="T83" s="167"/>
    </row>
    <row r="84" spans="2:20" ht="15" x14ac:dyDescent="0.2">
      <c r="B84" s="205" t="s">
        <v>199</v>
      </c>
      <c r="C84" s="115" t="s">
        <v>144</v>
      </c>
      <c r="D84" s="206">
        <v>0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60</v>
      </c>
      <c r="K84" s="206">
        <v>0</v>
      </c>
      <c r="L84" s="206">
        <v>0</v>
      </c>
      <c r="M84" s="206">
        <v>0</v>
      </c>
      <c r="N84" s="206">
        <v>0</v>
      </c>
      <c r="O84" s="206">
        <v>0</v>
      </c>
      <c r="P84" s="206">
        <v>0</v>
      </c>
      <c r="Q84" s="206">
        <v>0</v>
      </c>
      <c r="R84" s="204"/>
      <c r="S84" s="208">
        <v>60</v>
      </c>
      <c r="T84" s="167"/>
    </row>
    <row r="85" spans="2:20" ht="15" x14ac:dyDescent="0.2">
      <c r="B85" s="205" t="s">
        <v>201</v>
      </c>
      <c r="C85" s="115" t="s">
        <v>145</v>
      </c>
      <c r="D85" s="206">
        <v>0</v>
      </c>
      <c r="E85" s="206">
        <v>0</v>
      </c>
      <c r="F85" s="206">
        <v>42</v>
      </c>
      <c r="G85" s="206">
        <v>42</v>
      </c>
      <c r="H85" s="206">
        <v>25</v>
      </c>
      <c r="I85" s="206">
        <v>12</v>
      </c>
      <c r="J85" s="206">
        <v>12</v>
      </c>
      <c r="K85" s="206">
        <v>0</v>
      </c>
      <c r="L85" s="206">
        <v>30</v>
      </c>
      <c r="M85" s="206">
        <v>0</v>
      </c>
      <c r="N85" s="206">
        <v>0</v>
      </c>
      <c r="O85" s="206">
        <v>0</v>
      </c>
      <c r="P85" s="206">
        <v>0</v>
      </c>
      <c r="Q85" s="206">
        <v>0</v>
      </c>
      <c r="R85" s="204"/>
      <c r="S85" s="208">
        <v>163</v>
      </c>
      <c r="T85" s="167"/>
    </row>
    <row r="86" spans="2:20" ht="15" x14ac:dyDescent="0.2">
      <c r="B86" s="205" t="s">
        <v>227</v>
      </c>
      <c r="C86" s="115" t="s">
        <v>146</v>
      </c>
      <c r="D86" s="206">
        <v>0</v>
      </c>
      <c r="E86" s="206">
        <v>18</v>
      </c>
      <c r="F86" s="206">
        <v>0</v>
      </c>
      <c r="G86" s="206">
        <v>0</v>
      </c>
      <c r="H86" s="206">
        <v>0</v>
      </c>
      <c r="I86" s="206">
        <v>0</v>
      </c>
      <c r="J86" s="206">
        <v>0</v>
      </c>
      <c r="K86" s="206">
        <v>0</v>
      </c>
      <c r="L86" s="206">
        <v>0</v>
      </c>
      <c r="M86" s="206">
        <v>0</v>
      </c>
      <c r="N86" s="206">
        <v>0</v>
      </c>
      <c r="O86" s="206">
        <v>0</v>
      </c>
      <c r="P86" s="206">
        <v>0</v>
      </c>
      <c r="Q86" s="206">
        <v>0</v>
      </c>
      <c r="R86" s="204"/>
      <c r="S86" s="208">
        <v>18</v>
      </c>
      <c r="T86" s="167"/>
    </row>
    <row r="87" spans="2:20" ht="15" x14ac:dyDescent="0.2">
      <c r="B87" s="205" t="s">
        <v>203</v>
      </c>
      <c r="C87" s="115" t="s">
        <v>147</v>
      </c>
      <c r="D87" s="206">
        <v>0</v>
      </c>
      <c r="E87" s="206">
        <v>0</v>
      </c>
      <c r="F87" s="206">
        <v>0</v>
      </c>
      <c r="G87" s="206">
        <v>0</v>
      </c>
      <c r="H87" s="206">
        <v>0</v>
      </c>
      <c r="I87" s="206">
        <v>28.8</v>
      </c>
      <c r="J87" s="206">
        <v>16.8</v>
      </c>
      <c r="K87" s="206">
        <v>10.6</v>
      </c>
      <c r="L87" s="206">
        <v>0</v>
      </c>
      <c r="M87" s="206">
        <v>0</v>
      </c>
      <c r="N87" s="206">
        <v>0</v>
      </c>
      <c r="O87" s="206">
        <v>0</v>
      </c>
      <c r="P87" s="206">
        <v>0</v>
      </c>
      <c r="Q87" s="206">
        <v>0</v>
      </c>
      <c r="R87" s="204"/>
      <c r="S87" s="208">
        <v>56.2</v>
      </c>
      <c r="T87" s="167"/>
    </row>
    <row r="88" spans="2:20" ht="15" x14ac:dyDescent="0.2">
      <c r="B88" s="205" t="s">
        <v>204</v>
      </c>
      <c r="C88" s="115" t="s">
        <v>148</v>
      </c>
      <c r="D88" s="206">
        <v>0</v>
      </c>
      <c r="E88" s="206">
        <v>0</v>
      </c>
      <c r="F88" s="206">
        <v>18</v>
      </c>
      <c r="G88" s="206">
        <v>0</v>
      </c>
      <c r="H88" s="206">
        <v>0</v>
      </c>
      <c r="I88" s="206">
        <v>0</v>
      </c>
      <c r="J88" s="206">
        <v>0</v>
      </c>
      <c r="K88" s="206">
        <v>0</v>
      </c>
      <c r="L88" s="206">
        <v>0</v>
      </c>
      <c r="M88" s="206">
        <v>0</v>
      </c>
      <c r="N88" s="206">
        <v>0</v>
      </c>
      <c r="O88" s="206">
        <v>0</v>
      </c>
      <c r="P88" s="206">
        <v>0</v>
      </c>
      <c r="Q88" s="206">
        <v>0</v>
      </c>
      <c r="R88" s="204"/>
      <c r="S88" s="208">
        <v>18</v>
      </c>
      <c r="T88" s="167"/>
    </row>
    <row r="89" spans="2:20" ht="15" x14ac:dyDescent="0.2">
      <c r="B89" s="205" t="s">
        <v>206</v>
      </c>
      <c r="C89" s="115" t="s">
        <v>149</v>
      </c>
      <c r="D89" s="206">
        <v>0</v>
      </c>
      <c r="E89" s="206">
        <v>0</v>
      </c>
      <c r="F89" s="206">
        <v>0</v>
      </c>
      <c r="G89" s="206">
        <v>0</v>
      </c>
      <c r="H89" s="206">
        <v>0</v>
      </c>
      <c r="I89" s="206">
        <v>2</v>
      </c>
      <c r="J89" s="206">
        <v>16</v>
      </c>
      <c r="K89" s="206">
        <v>0</v>
      </c>
      <c r="L89" s="206">
        <v>18.5</v>
      </c>
      <c r="M89" s="206">
        <v>1</v>
      </c>
      <c r="N89" s="206">
        <v>0</v>
      </c>
      <c r="O89" s="206">
        <v>0</v>
      </c>
      <c r="P89" s="206">
        <v>0</v>
      </c>
      <c r="Q89" s="206">
        <v>0</v>
      </c>
      <c r="R89" s="204"/>
      <c r="S89" s="208">
        <v>37.5</v>
      </c>
      <c r="T89" s="167"/>
    </row>
    <row r="90" spans="2:20" ht="15" x14ac:dyDescent="0.2">
      <c r="B90" s="205" t="s">
        <v>207</v>
      </c>
      <c r="C90" s="115" t="s">
        <v>150</v>
      </c>
      <c r="D90" s="206">
        <v>12</v>
      </c>
      <c r="E90" s="206">
        <v>0</v>
      </c>
      <c r="F90" s="206">
        <v>0</v>
      </c>
      <c r="G90" s="206">
        <v>0</v>
      </c>
      <c r="H90" s="206">
        <v>0</v>
      </c>
      <c r="I90" s="206">
        <v>6</v>
      </c>
      <c r="J90" s="206">
        <v>18</v>
      </c>
      <c r="K90" s="206">
        <v>12</v>
      </c>
      <c r="L90" s="206">
        <v>0</v>
      </c>
      <c r="M90" s="206">
        <v>0</v>
      </c>
      <c r="N90" s="206">
        <v>0</v>
      </c>
      <c r="O90" s="206">
        <v>0</v>
      </c>
      <c r="P90" s="206">
        <v>0</v>
      </c>
      <c r="Q90" s="206">
        <v>0</v>
      </c>
      <c r="R90" s="204"/>
      <c r="S90" s="208">
        <v>48</v>
      </c>
      <c r="T90" s="167"/>
    </row>
    <row r="91" spans="2:20" ht="15" x14ac:dyDescent="0.2">
      <c r="B91" s="205" t="s">
        <v>208</v>
      </c>
      <c r="C91" s="115" t="s">
        <v>151</v>
      </c>
      <c r="D91" s="206">
        <v>5</v>
      </c>
      <c r="E91" s="206">
        <v>0</v>
      </c>
      <c r="F91" s="206">
        <v>5</v>
      </c>
      <c r="G91" s="206">
        <v>0</v>
      </c>
      <c r="H91" s="206">
        <v>1</v>
      </c>
      <c r="I91" s="206">
        <v>0</v>
      </c>
      <c r="J91" s="206">
        <v>0</v>
      </c>
      <c r="K91" s="206">
        <v>0</v>
      </c>
      <c r="L91" s="206">
        <v>0</v>
      </c>
      <c r="M91" s="206">
        <v>11</v>
      </c>
      <c r="N91" s="206">
        <v>0</v>
      </c>
      <c r="O91" s="206">
        <v>0</v>
      </c>
      <c r="P91" s="206">
        <v>0</v>
      </c>
      <c r="Q91" s="206">
        <v>0</v>
      </c>
      <c r="R91" s="204"/>
      <c r="S91" s="208">
        <v>22</v>
      </c>
      <c r="T91" s="167"/>
    </row>
    <row r="92" spans="2:20" ht="15" x14ac:dyDescent="0.2">
      <c r="B92" s="205" t="s">
        <v>209</v>
      </c>
      <c r="C92" s="115" t="s">
        <v>152</v>
      </c>
      <c r="D92" s="206">
        <v>0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48</v>
      </c>
      <c r="K92" s="206">
        <v>0</v>
      </c>
      <c r="L92" s="206">
        <v>48</v>
      </c>
      <c r="M92" s="206">
        <v>0</v>
      </c>
      <c r="N92" s="206">
        <v>0</v>
      </c>
      <c r="O92" s="206">
        <v>0</v>
      </c>
      <c r="P92" s="206">
        <v>0</v>
      </c>
      <c r="Q92" s="206">
        <v>0</v>
      </c>
      <c r="R92" s="204"/>
      <c r="S92" s="208">
        <v>96</v>
      </c>
      <c r="T92" s="167"/>
    </row>
    <row r="93" spans="2:20" ht="15" x14ac:dyDescent="0.2">
      <c r="B93" s="205" t="s">
        <v>210</v>
      </c>
      <c r="C93" s="115" t="s">
        <v>153</v>
      </c>
      <c r="D93" s="206">
        <v>4</v>
      </c>
      <c r="E93" s="206">
        <v>17</v>
      </c>
      <c r="F93" s="206">
        <v>0</v>
      </c>
      <c r="G93" s="206">
        <v>0</v>
      </c>
      <c r="H93" s="206">
        <v>12</v>
      </c>
      <c r="I93" s="206">
        <v>12</v>
      </c>
      <c r="J93" s="206">
        <v>0</v>
      </c>
      <c r="K93" s="206">
        <v>0</v>
      </c>
      <c r="L93" s="206">
        <v>0</v>
      </c>
      <c r="M93" s="206">
        <v>0</v>
      </c>
      <c r="N93" s="206">
        <v>0</v>
      </c>
      <c r="O93" s="206">
        <v>0</v>
      </c>
      <c r="P93" s="206">
        <v>0</v>
      </c>
      <c r="Q93" s="206">
        <v>0</v>
      </c>
      <c r="R93" s="204"/>
      <c r="S93" s="208">
        <v>45</v>
      </c>
      <c r="T93" s="167"/>
    </row>
    <row r="94" spans="2:20" ht="15" x14ac:dyDescent="0.2">
      <c r="B94" s="205" t="s">
        <v>268</v>
      </c>
      <c r="C94" s="115" t="s">
        <v>154</v>
      </c>
      <c r="D94" s="209">
        <v>0</v>
      </c>
      <c r="E94" s="209">
        <v>2.5</v>
      </c>
      <c r="F94" s="209">
        <v>0</v>
      </c>
      <c r="G94" s="209">
        <v>0</v>
      </c>
      <c r="H94" s="209">
        <v>0</v>
      </c>
      <c r="I94" s="209">
        <v>0</v>
      </c>
      <c r="J94" s="209">
        <v>0</v>
      </c>
      <c r="K94" s="209">
        <v>0</v>
      </c>
      <c r="L94" s="209">
        <v>0</v>
      </c>
      <c r="M94" s="209">
        <v>0</v>
      </c>
      <c r="N94" s="209">
        <v>0</v>
      </c>
      <c r="O94" s="209">
        <v>0</v>
      </c>
      <c r="P94" s="209">
        <v>0</v>
      </c>
      <c r="Q94" s="209">
        <v>0</v>
      </c>
      <c r="R94" s="204"/>
      <c r="S94" s="210">
        <v>2.5</v>
      </c>
      <c r="T94" s="167"/>
    </row>
    <row r="95" spans="2:20" ht="15" x14ac:dyDescent="0.2">
      <c r="B95" s="205"/>
      <c r="C95" s="115" t="s">
        <v>155</v>
      </c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4"/>
      <c r="S95" s="210"/>
      <c r="T95" s="167"/>
    </row>
    <row r="96" spans="2:20" ht="15" x14ac:dyDescent="0.2">
      <c r="B96" s="205" t="s">
        <v>211</v>
      </c>
      <c r="C96" s="115" t="s">
        <v>156</v>
      </c>
      <c r="D96" s="206">
        <v>0</v>
      </c>
      <c r="E96" s="206">
        <v>0</v>
      </c>
      <c r="F96" s="206">
        <v>20</v>
      </c>
      <c r="G96" s="206">
        <v>0</v>
      </c>
      <c r="H96" s="206">
        <v>7</v>
      </c>
      <c r="I96" s="206">
        <v>0</v>
      </c>
      <c r="J96" s="206">
        <v>20</v>
      </c>
      <c r="K96" s="206">
        <v>0</v>
      </c>
      <c r="L96" s="206">
        <v>0</v>
      </c>
      <c r="M96" s="206">
        <v>1</v>
      </c>
      <c r="N96" s="206">
        <v>0</v>
      </c>
      <c r="O96" s="206">
        <v>0</v>
      </c>
      <c r="P96" s="206">
        <v>0</v>
      </c>
      <c r="Q96" s="206">
        <v>0</v>
      </c>
      <c r="R96" s="204"/>
      <c r="S96" s="208">
        <v>48</v>
      </c>
      <c r="T96" s="167"/>
    </row>
    <row r="97" spans="2:20" ht="15" x14ac:dyDescent="0.2">
      <c r="B97" s="211" t="s">
        <v>270</v>
      </c>
      <c r="C97" s="211" t="s">
        <v>272</v>
      </c>
      <c r="D97" s="208">
        <v>391.05</v>
      </c>
      <c r="E97" s="208">
        <v>197.5</v>
      </c>
      <c r="F97" s="208">
        <v>302.5</v>
      </c>
      <c r="G97" s="208">
        <v>63</v>
      </c>
      <c r="H97" s="208">
        <v>103</v>
      </c>
      <c r="I97" s="208">
        <v>185.8</v>
      </c>
      <c r="J97" s="208">
        <v>237.8</v>
      </c>
      <c r="K97" s="208">
        <v>212.1</v>
      </c>
      <c r="L97" s="208">
        <v>201.5</v>
      </c>
      <c r="M97" s="208">
        <v>53.5</v>
      </c>
      <c r="N97" s="208">
        <v>72</v>
      </c>
      <c r="O97" s="208">
        <v>12</v>
      </c>
      <c r="P97" s="208">
        <v>16</v>
      </c>
      <c r="Q97" s="208">
        <v>48</v>
      </c>
      <c r="R97" s="212"/>
      <c r="S97" s="208">
        <v>2095.75</v>
      </c>
      <c r="T97" s="1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C1" workbookViewId="0">
      <selection activeCell="Q1" sqref="Q1:AF12"/>
    </sheetView>
  </sheetViews>
  <sheetFormatPr defaultRowHeight="12.75" x14ac:dyDescent="0.2"/>
  <cols>
    <col min="4" max="4" width="10" bestFit="1" customWidth="1"/>
    <col min="5" max="5" width="24.5703125" customWidth="1"/>
    <col min="6" max="6" width="10.42578125" bestFit="1" customWidth="1"/>
    <col min="7" max="7" width="13.42578125" bestFit="1" customWidth="1"/>
    <col min="9" max="9" width="13.42578125" bestFit="1" customWidth="1"/>
    <col min="10" max="11" width="10.140625" bestFit="1" customWidth="1"/>
  </cols>
  <sheetData>
    <row r="1" spans="1:11" ht="73.5" x14ac:dyDescent="0.2">
      <c r="A1" s="155" t="s">
        <v>257</v>
      </c>
      <c r="B1" s="155" t="s">
        <v>238</v>
      </c>
      <c r="C1" s="155" t="s">
        <v>50</v>
      </c>
      <c r="D1" s="155" t="s">
        <v>49</v>
      </c>
      <c r="E1" s="155" t="s">
        <v>161</v>
      </c>
      <c r="F1" s="157" t="s">
        <v>162</v>
      </c>
      <c r="G1" s="156" t="s">
        <v>214</v>
      </c>
      <c r="H1" s="155" t="s">
        <v>215</v>
      </c>
      <c r="I1" s="156" t="s">
        <v>243</v>
      </c>
      <c r="J1" s="155" t="s">
        <v>239</v>
      </c>
      <c r="K1" s="155" t="s">
        <v>240</v>
      </c>
    </row>
    <row r="2" spans="1:11" x14ac:dyDescent="0.2">
      <c r="A2" s="7">
        <v>1</v>
      </c>
      <c r="B2" t="s">
        <v>163</v>
      </c>
      <c r="C2" t="s">
        <v>164</v>
      </c>
      <c r="D2">
        <v>999974456</v>
      </c>
      <c r="E2" t="s">
        <v>213</v>
      </c>
      <c r="F2" t="s">
        <v>18</v>
      </c>
      <c r="G2" s="154">
        <v>1634375</v>
      </c>
      <c r="H2">
        <v>1</v>
      </c>
      <c r="I2" s="154">
        <v>1634375</v>
      </c>
      <c r="J2">
        <v>0</v>
      </c>
      <c r="K2" s="6"/>
    </row>
    <row r="3" spans="1:11" x14ac:dyDescent="0.2">
      <c r="A3" s="7">
        <v>2</v>
      </c>
      <c r="B3" t="s">
        <v>165</v>
      </c>
      <c r="C3" t="s">
        <v>166</v>
      </c>
      <c r="D3">
        <v>986090458</v>
      </c>
      <c r="E3" t="s">
        <v>244</v>
      </c>
      <c r="F3" t="s">
        <v>167</v>
      </c>
      <c r="G3" s="154">
        <v>823526.25</v>
      </c>
      <c r="H3">
        <v>1</v>
      </c>
      <c r="I3" s="154">
        <v>823526.25</v>
      </c>
      <c r="J3">
        <v>0</v>
      </c>
      <c r="K3" s="6"/>
    </row>
    <row r="4" spans="1:11" x14ac:dyDescent="0.2">
      <c r="A4" s="7">
        <v>3</v>
      </c>
      <c r="B4" t="s">
        <v>168</v>
      </c>
      <c r="C4" t="s">
        <v>166</v>
      </c>
      <c r="D4">
        <v>999477913</v>
      </c>
      <c r="E4" t="s">
        <v>236</v>
      </c>
      <c r="F4" t="s">
        <v>18</v>
      </c>
      <c r="G4" s="154">
        <v>221000</v>
      </c>
      <c r="H4">
        <v>1</v>
      </c>
      <c r="I4" s="154">
        <v>221000</v>
      </c>
      <c r="J4">
        <v>0</v>
      </c>
      <c r="K4" s="6"/>
    </row>
    <row r="5" spans="1:11" x14ac:dyDescent="0.2">
      <c r="A5" s="7">
        <v>4</v>
      </c>
      <c r="B5" t="s">
        <v>169</v>
      </c>
      <c r="C5" t="s">
        <v>166</v>
      </c>
      <c r="D5">
        <v>999548432</v>
      </c>
      <c r="E5" s="153" t="s">
        <v>260</v>
      </c>
      <c r="F5" s="153" t="s">
        <v>18</v>
      </c>
      <c r="G5" s="154">
        <v>137000</v>
      </c>
      <c r="H5">
        <v>1</v>
      </c>
      <c r="I5" s="154">
        <v>137000</v>
      </c>
      <c r="J5">
        <v>0</v>
      </c>
      <c r="K5" s="6"/>
    </row>
    <row r="6" spans="1:11" x14ac:dyDescent="0.2">
      <c r="A6" s="7">
        <v>5</v>
      </c>
      <c r="B6" t="s">
        <v>170</v>
      </c>
      <c r="C6" t="s">
        <v>166</v>
      </c>
      <c r="D6">
        <v>998427888</v>
      </c>
      <c r="E6" s="153" t="s">
        <v>259</v>
      </c>
      <c r="F6" s="153" t="s">
        <v>258</v>
      </c>
      <c r="G6" s="154">
        <v>415000</v>
      </c>
      <c r="H6">
        <v>1</v>
      </c>
      <c r="I6" s="154">
        <v>415000</v>
      </c>
      <c r="J6">
        <v>0</v>
      </c>
      <c r="K6" s="6"/>
    </row>
    <row r="7" spans="1:11" x14ac:dyDescent="0.2">
      <c r="A7" s="7">
        <v>6</v>
      </c>
      <c r="B7" t="s">
        <v>171</v>
      </c>
      <c r="C7" t="s">
        <v>166</v>
      </c>
      <c r="D7">
        <v>986128094</v>
      </c>
      <c r="E7" t="s">
        <v>245</v>
      </c>
      <c r="F7" t="s">
        <v>167</v>
      </c>
      <c r="G7" s="154">
        <v>271000</v>
      </c>
      <c r="H7">
        <v>1</v>
      </c>
      <c r="I7" s="154">
        <v>271000</v>
      </c>
      <c r="J7">
        <v>0</v>
      </c>
      <c r="K7" s="6"/>
    </row>
    <row r="8" spans="1:11" x14ac:dyDescent="0.2">
      <c r="A8" s="7">
        <v>7</v>
      </c>
      <c r="B8" t="s">
        <v>172</v>
      </c>
      <c r="C8" t="s">
        <v>166</v>
      </c>
      <c r="D8">
        <v>999839529</v>
      </c>
      <c r="E8" t="s">
        <v>246</v>
      </c>
      <c r="F8" t="s">
        <v>167</v>
      </c>
      <c r="G8" s="154">
        <v>463000</v>
      </c>
      <c r="H8">
        <v>1</v>
      </c>
      <c r="I8" s="154">
        <v>463000</v>
      </c>
      <c r="J8">
        <v>0</v>
      </c>
      <c r="K8" s="6"/>
    </row>
    <row r="9" spans="1:11" x14ac:dyDescent="0.2">
      <c r="A9" s="7">
        <v>8</v>
      </c>
      <c r="B9" t="s">
        <v>247</v>
      </c>
      <c r="C9" t="s">
        <v>166</v>
      </c>
      <c r="D9">
        <v>999578890</v>
      </c>
      <c r="E9" t="s">
        <v>248</v>
      </c>
      <c r="F9" t="s">
        <v>173</v>
      </c>
      <c r="G9" s="154">
        <v>318000</v>
      </c>
      <c r="H9">
        <v>1</v>
      </c>
      <c r="I9" s="154">
        <v>318000</v>
      </c>
      <c r="J9">
        <v>0</v>
      </c>
      <c r="K9" s="6"/>
    </row>
    <row r="10" spans="1:11" x14ac:dyDescent="0.2">
      <c r="A10" s="7">
        <v>9</v>
      </c>
      <c r="B10" t="s">
        <v>174</v>
      </c>
      <c r="C10" t="s">
        <v>166</v>
      </c>
      <c r="D10">
        <v>999940118</v>
      </c>
      <c r="E10" t="s">
        <v>217</v>
      </c>
      <c r="F10" t="s">
        <v>173</v>
      </c>
      <c r="G10" s="154">
        <v>309000</v>
      </c>
      <c r="H10">
        <v>1</v>
      </c>
      <c r="I10" s="154">
        <v>309000</v>
      </c>
      <c r="J10">
        <v>0</v>
      </c>
      <c r="K10" s="6"/>
    </row>
    <row r="11" spans="1:11" x14ac:dyDescent="0.2">
      <c r="A11" s="7">
        <v>10</v>
      </c>
      <c r="B11" t="s">
        <v>175</v>
      </c>
      <c r="C11" t="s">
        <v>166</v>
      </c>
      <c r="D11">
        <v>999513803</v>
      </c>
      <c r="E11" t="s">
        <v>249</v>
      </c>
      <c r="F11" t="s">
        <v>173</v>
      </c>
      <c r="G11" s="154">
        <v>1189625</v>
      </c>
      <c r="H11">
        <v>1</v>
      </c>
      <c r="I11" s="154">
        <v>1189625</v>
      </c>
      <c r="J11">
        <v>0</v>
      </c>
      <c r="K11" s="6"/>
    </row>
    <row r="12" spans="1:11" x14ac:dyDescent="0.2">
      <c r="A12" s="159" t="s">
        <v>54</v>
      </c>
      <c r="B12" t="s">
        <v>52</v>
      </c>
      <c r="C12" t="s">
        <v>176</v>
      </c>
      <c r="D12">
        <v>999997930</v>
      </c>
      <c r="E12" t="s">
        <v>53</v>
      </c>
      <c r="F12" t="s">
        <v>173</v>
      </c>
      <c r="G12" s="154">
        <v>30600</v>
      </c>
      <c r="H12">
        <v>0</v>
      </c>
      <c r="I12" s="154">
        <v>0</v>
      </c>
      <c r="J12">
        <v>0</v>
      </c>
      <c r="K12" s="6"/>
    </row>
    <row r="13" spans="1:11" x14ac:dyDescent="0.2">
      <c r="A13" s="159" t="s">
        <v>241</v>
      </c>
      <c r="B13" t="s">
        <v>177</v>
      </c>
      <c r="C13" t="s">
        <v>176</v>
      </c>
      <c r="D13">
        <v>999851169</v>
      </c>
      <c r="E13" t="s">
        <v>218</v>
      </c>
      <c r="F13" t="s">
        <v>173</v>
      </c>
      <c r="G13" s="154">
        <v>43800</v>
      </c>
      <c r="H13">
        <v>0</v>
      </c>
      <c r="I13" s="154">
        <v>0</v>
      </c>
      <c r="J13">
        <v>0</v>
      </c>
      <c r="K13" s="6"/>
    </row>
    <row r="14" spans="1:11" x14ac:dyDescent="0.2">
      <c r="A14" s="7">
        <v>11</v>
      </c>
      <c r="B14" t="s">
        <v>178</v>
      </c>
      <c r="C14" t="s">
        <v>166</v>
      </c>
      <c r="D14">
        <v>999655520</v>
      </c>
      <c r="E14" t="s">
        <v>250</v>
      </c>
      <c r="F14" t="s">
        <v>179</v>
      </c>
      <c r="G14" s="154">
        <v>258000</v>
      </c>
      <c r="H14">
        <v>1</v>
      </c>
      <c r="I14" s="154">
        <v>258000</v>
      </c>
      <c r="J14">
        <v>0</v>
      </c>
      <c r="K14" s="6"/>
    </row>
    <row r="15" spans="1:11" x14ac:dyDescent="0.2">
      <c r="A15" s="7">
        <v>12</v>
      </c>
      <c r="B15" t="s">
        <v>180</v>
      </c>
      <c r="C15" t="s">
        <v>166</v>
      </c>
      <c r="D15">
        <v>999874546</v>
      </c>
      <c r="E15" t="s">
        <v>219</v>
      </c>
      <c r="F15" t="s">
        <v>179</v>
      </c>
      <c r="G15" s="154">
        <v>258000</v>
      </c>
      <c r="H15">
        <v>1</v>
      </c>
      <c r="I15" s="154">
        <v>258000</v>
      </c>
      <c r="J15">
        <v>0</v>
      </c>
      <c r="K15" s="6"/>
    </row>
    <row r="16" spans="1:11" x14ac:dyDescent="0.2">
      <c r="A16" s="7">
        <v>13</v>
      </c>
      <c r="B16" t="s">
        <v>181</v>
      </c>
      <c r="C16" t="s">
        <v>166</v>
      </c>
      <c r="D16">
        <v>999849229</v>
      </c>
      <c r="E16" t="s">
        <v>220</v>
      </c>
      <c r="F16" t="s">
        <v>182</v>
      </c>
      <c r="G16" s="154">
        <v>586300</v>
      </c>
      <c r="H16">
        <v>1</v>
      </c>
      <c r="I16" s="154">
        <v>586300</v>
      </c>
      <c r="J16">
        <v>0</v>
      </c>
      <c r="K16" s="6"/>
    </row>
    <row r="17" spans="1:11" x14ac:dyDescent="0.2">
      <c r="A17" s="7">
        <v>14</v>
      </c>
      <c r="B17" t="s">
        <v>183</v>
      </c>
      <c r="C17" t="s">
        <v>166</v>
      </c>
      <c r="D17">
        <v>999528256</v>
      </c>
      <c r="E17" t="s">
        <v>251</v>
      </c>
      <c r="F17" t="s">
        <v>184</v>
      </c>
      <c r="G17" s="154">
        <v>73000</v>
      </c>
      <c r="H17">
        <v>1</v>
      </c>
      <c r="I17" s="154">
        <v>73000</v>
      </c>
      <c r="J17">
        <v>0</v>
      </c>
      <c r="K17" s="6"/>
    </row>
    <row r="18" spans="1:11" x14ac:dyDescent="0.2">
      <c r="A18" s="7">
        <v>15</v>
      </c>
      <c r="B18" t="s">
        <v>185</v>
      </c>
      <c r="C18" t="s">
        <v>166</v>
      </c>
      <c r="D18">
        <v>950976264</v>
      </c>
      <c r="E18" t="s">
        <v>221</v>
      </c>
      <c r="F18" t="s">
        <v>186</v>
      </c>
      <c r="G18" s="154">
        <v>143000</v>
      </c>
      <c r="H18">
        <v>1</v>
      </c>
      <c r="I18" s="154">
        <v>143000</v>
      </c>
      <c r="J18">
        <v>0</v>
      </c>
      <c r="K18" s="6"/>
    </row>
    <row r="19" spans="1:11" x14ac:dyDescent="0.2">
      <c r="A19" s="7">
        <v>16</v>
      </c>
      <c r="B19" t="s">
        <v>187</v>
      </c>
      <c r="C19" t="s">
        <v>166</v>
      </c>
      <c r="D19">
        <v>999630494</v>
      </c>
      <c r="E19" t="s">
        <v>252</v>
      </c>
      <c r="F19" t="s">
        <v>179</v>
      </c>
      <c r="G19" s="154">
        <v>318000</v>
      </c>
      <c r="H19">
        <v>1</v>
      </c>
      <c r="I19" s="154">
        <v>318000</v>
      </c>
      <c r="J19">
        <v>0</v>
      </c>
      <c r="K19" s="6"/>
    </row>
    <row r="20" spans="1:11" x14ac:dyDescent="0.2">
      <c r="A20" s="7">
        <v>17</v>
      </c>
      <c r="B20" t="s">
        <v>188</v>
      </c>
      <c r="C20" t="s">
        <v>166</v>
      </c>
      <c r="D20">
        <v>999929739</v>
      </c>
      <c r="E20" t="s">
        <v>222</v>
      </c>
      <c r="F20" t="s">
        <v>179</v>
      </c>
      <c r="G20" s="154">
        <v>252500</v>
      </c>
      <c r="H20">
        <v>1</v>
      </c>
      <c r="I20" s="154">
        <v>252500</v>
      </c>
      <c r="J20">
        <v>0</v>
      </c>
      <c r="K20" s="6"/>
    </row>
    <row r="21" spans="1:11" x14ac:dyDescent="0.2">
      <c r="A21" s="7">
        <v>18</v>
      </c>
      <c r="B21" t="s">
        <v>189</v>
      </c>
      <c r="C21" t="s">
        <v>166</v>
      </c>
      <c r="D21">
        <v>922160571</v>
      </c>
      <c r="E21" t="s">
        <v>223</v>
      </c>
      <c r="F21" t="s">
        <v>190</v>
      </c>
      <c r="G21" s="154">
        <v>28000</v>
      </c>
      <c r="H21">
        <v>1</v>
      </c>
      <c r="I21" s="154">
        <v>28000</v>
      </c>
      <c r="J21">
        <v>0</v>
      </c>
      <c r="K21" s="6"/>
    </row>
    <row r="22" spans="1:11" x14ac:dyDescent="0.2">
      <c r="A22" s="7">
        <v>19</v>
      </c>
      <c r="B22" t="s">
        <v>191</v>
      </c>
      <c r="C22" t="s">
        <v>166</v>
      </c>
      <c r="D22">
        <v>950968019</v>
      </c>
      <c r="E22" t="s">
        <v>253</v>
      </c>
      <c r="F22" t="s">
        <v>190</v>
      </c>
      <c r="G22" s="154">
        <v>28000</v>
      </c>
      <c r="H22">
        <v>1</v>
      </c>
      <c r="I22" s="154">
        <v>28000</v>
      </c>
      <c r="J22">
        <v>0</v>
      </c>
      <c r="K22" s="6"/>
    </row>
    <row r="23" spans="1:11" x14ac:dyDescent="0.2">
      <c r="A23" s="7">
        <v>20</v>
      </c>
      <c r="B23" t="s">
        <v>192</v>
      </c>
      <c r="C23" t="s">
        <v>166</v>
      </c>
      <c r="D23">
        <v>906446474</v>
      </c>
      <c r="E23" t="s">
        <v>224</v>
      </c>
      <c r="F23" t="s">
        <v>193</v>
      </c>
      <c r="G23" s="154">
        <v>0</v>
      </c>
      <c r="H23">
        <v>1</v>
      </c>
      <c r="I23" s="154">
        <v>0</v>
      </c>
      <c r="J23">
        <v>0</v>
      </c>
      <c r="K23" s="6">
        <v>43980</v>
      </c>
    </row>
    <row r="24" spans="1:11" x14ac:dyDescent="0.2">
      <c r="A24" s="7">
        <v>21</v>
      </c>
      <c r="B24" t="s">
        <v>194</v>
      </c>
      <c r="C24" t="s">
        <v>166</v>
      </c>
      <c r="D24">
        <v>999845058</v>
      </c>
      <c r="E24" t="s">
        <v>254</v>
      </c>
      <c r="F24" t="s">
        <v>195</v>
      </c>
      <c r="G24" s="154">
        <v>28000</v>
      </c>
      <c r="H24">
        <v>1</v>
      </c>
      <c r="I24" s="154">
        <v>28000</v>
      </c>
      <c r="J24">
        <v>0</v>
      </c>
      <c r="K24" s="6"/>
    </row>
    <row r="25" spans="1:11" x14ac:dyDescent="0.2">
      <c r="A25" s="7">
        <v>22</v>
      </c>
      <c r="B25" t="s">
        <v>196</v>
      </c>
      <c r="C25" t="s">
        <v>166</v>
      </c>
      <c r="D25">
        <v>998369009</v>
      </c>
      <c r="E25" t="s">
        <v>255</v>
      </c>
      <c r="F25" t="s">
        <v>197</v>
      </c>
      <c r="G25" s="154">
        <v>325200</v>
      </c>
      <c r="H25">
        <v>1</v>
      </c>
      <c r="I25" s="154">
        <v>325200</v>
      </c>
      <c r="J25">
        <v>0</v>
      </c>
      <c r="K25" s="6"/>
    </row>
    <row r="26" spans="1:11" x14ac:dyDescent="0.2">
      <c r="A26" s="7">
        <v>23</v>
      </c>
      <c r="B26" t="s">
        <v>198</v>
      </c>
      <c r="C26" t="s">
        <v>166</v>
      </c>
      <c r="D26">
        <v>964550444</v>
      </c>
      <c r="E26" t="s">
        <v>225</v>
      </c>
      <c r="F26" t="s">
        <v>197</v>
      </c>
      <c r="G26" s="154">
        <v>282500</v>
      </c>
      <c r="H26">
        <v>1</v>
      </c>
      <c r="I26" s="154">
        <v>282500</v>
      </c>
      <c r="J26">
        <v>0</v>
      </c>
      <c r="K26" s="6"/>
    </row>
    <row r="27" spans="1:11" x14ac:dyDescent="0.2">
      <c r="A27" s="7">
        <v>24</v>
      </c>
      <c r="B27" t="s">
        <v>199</v>
      </c>
      <c r="C27" t="s">
        <v>166</v>
      </c>
      <c r="D27">
        <v>999871733</v>
      </c>
      <c r="E27" t="s">
        <v>200</v>
      </c>
      <c r="F27" t="s">
        <v>197</v>
      </c>
      <c r="G27" s="154">
        <v>133000</v>
      </c>
      <c r="H27">
        <v>1</v>
      </c>
      <c r="I27" s="154">
        <v>133000</v>
      </c>
      <c r="J27">
        <v>0</v>
      </c>
      <c r="K27" s="6"/>
    </row>
    <row r="28" spans="1:11" x14ac:dyDescent="0.2">
      <c r="A28" s="7">
        <v>25</v>
      </c>
      <c r="B28" t="s">
        <v>201</v>
      </c>
      <c r="C28" t="s">
        <v>166</v>
      </c>
      <c r="D28">
        <v>998816179</v>
      </c>
      <c r="E28" t="s">
        <v>226</v>
      </c>
      <c r="F28" t="s">
        <v>197</v>
      </c>
      <c r="G28" s="154">
        <v>303000</v>
      </c>
      <c r="H28">
        <v>1</v>
      </c>
      <c r="I28" s="154">
        <v>303000</v>
      </c>
      <c r="J28">
        <v>0</v>
      </c>
      <c r="K28" s="6"/>
    </row>
    <row r="29" spans="1:11" x14ac:dyDescent="0.2">
      <c r="A29" s="7">
        <v>26</v>
      </c>
      <c r="B29" t="s">
        <v>227</v>
      </c>
      <c r="C29" t="s">
        <v>166</v>
      </c>
      <c r="D29">
        <v>999978045</v>
      </c>
      <c r="E29" t="s">
        <v>228</v>
      </c>
      <c r="F29" t="s">
        <v>202</v>
      </c>
      <c r="G29" s="154">
        <v>101000</v>
      </c>
      <c r="H29">
        <v>1</v>
      </c>
      <c r="I29" s="154">
        <v>101000</v>
      </c>
      <c r="J29">
        <v>0</v>
      </c>
      <c r="K29" s="6"/>
    </row>
    <row r="30" spans="1:11" x14ac:dyDescent="0.2">
      <c r="A30" s="7">
        <v>27</v>
      </c>
      <c r="B30" t="s">
        <v>203</v>
      </c>
      <c r="C30" t="s">
        <v>166</v>
      </c>
      <c r="D30">
        <v>905860788</v>
      </c>
      <c r="E30" t="s">
        <v>229</v>
      </c>
      <c r="F30" t="s">
        <v>18</v>
      </c>
      <c r="G30" s="154">
        <v>543200</v>
      </c>
      <c r="H30">
        <v>1</v>
      </c>
      <c r="I30" s="154">
        <v>543200</v>
      </c>
      <c r="J30">
        <v>0</v>
      </c>
      <c r="K30" s="6"/>
    </row>
    <row r="31" spans="1:11" x14ac:dyDescent="0.2">
      <c r="A31" s="7">
        <v>28</v>
      </c>
      <c r="B31" t="s">
        <v>204</v>
      </c>
      <c r="C31" t="s">
        <v>166</v>
      </c>
      <c r="D31">
        <v>999791805</v>
      </c>
      <c r="E31" t="s">
        <v>230</v>
      </c>
      <c r="F31" t="s">
        <v>205</v>
      </c>
      <c r="G31" s="154">
        <v>63000</v>
      </c>
      <c r="H31">
        <v>1</v>
      </c>
      <c r="I31" s="154">
        <v>63000</v>
      </c>
      <c r="J31">
        <v>0</v>
      </c>
      <c r="K31" s="6"/>
    </row>
    <row r="32" spans="1:11" x14ac:dyDescent="0.2">
      <c r="A32" s="7">
        <v>29</v>
      </c>
      <c r="B32" t="s">
        <v>206</v>
      </c>
      <c r="C32" t="s">
        <v>166</v>
      </c>
      <c r="D32">
        <v>999991722</v>
      </c>
      <c r="E32" t="s">
        <v>256</v>
      </c>
      <c r="F32" t="s">
        <v>179</v>
      </c>
      <c r="G32" s="154">
        <v>257000</v>
      </c>
      <c r="H32">
        <v>1</v>
      </c>
      <c r="I32" s="154">
        <v>257000</v>
      </c>
      <c r="J32">
        <v>0</v>
      </c>
      <c r="K32" s="6"/>
    </row>
    <row r="33" spans="1:11" x14ac:dyDescent="0.2">
      <c r="A33" s="7">
        <v>30</v>
      </c>
      <c r="B33" t="s">
        <v>207</v>
      </c>
      <c r="C33" t="s">
        <v>166</v>
      </c>
      <c r="D33">
        <v>999854758</v>
      </c>
      <c r="E33" t="s">
        <v>231</v>
      </c>
      <c r="F33" t="s">
        <v>173</v>
      </c>
      <c r="G33" s="154">
        <v>558300</v>
      </c>
      <c r="H33">
        <v>1</v>
      </c>
      <c r="I33" s="154">
        <v>558300</v>
      </c>
      <c r="J33">
        <v>0</v>
      </c>
      <c r="K33" s="6"/>
    </row>
    <row r="34" spans="1:11" x14ac:dyDescent="0.2">
      <c r="A34" s="7">
        <v>31</v>
      </c>
      <c r="B34" t="s">
        <v>208</v>
      </c>
      <c r="C34" t="s">
        <v>166</v>
      </c>
      <c r="D34">
        <v>941875045</v>
      </c>
      <c r="E34" t="s">
        <v>232</v>
      </c>
      <c r="F34" t="s">
        <v>184</v>
      </c>
      <c r="G34" s="154">
        <v>73000</v>
      </c>
      <c r="H34">
        <v>1</v>
      </c>
      <c r="I34" s="154">
        <v>73000</v>
      </c>
      <c r="J34">
        <v>0</v>
      </c>
      <c r="K34" s="6"/>
    </row>
    <row r="35" spans="1:11" x14ac:dyDescent="0.2">
      <c r="A35" s="7">
        <v>32</v>
      </c>
      <c r="B35" t="s">
        <v>209</v>
      </c>
      <c r="C35" t="s">
        <v>166</v>
      </c>
      <c r="D35">
        <v>968572355</v>
      </c>
      <c r="E35" t="s">
        <v>233</v>
      </c>
      <c r="F35" t="s">
        <v>197</v>
      </c>
      <c r="G35" s="154">
        <v>205000</v>
      </c>
      <c r="H35">
        <v>1</v>
      </c>
      <c r="I35" s="154">
        <v>205000</v>
      </c>
      <c r="J35">
        <v>0</v>
      </c>
      <c r="K35" s="6"/>
    </row>
    <row r="36" spans="1:11" x14ac:dyDescent="0.2">
      <c r="A36" s="7">
        <v>33</v>
      </c>
      <c r="B36" t="s">
        <v>210</v>
      </c>
      <c r="C36" t="s">
        <v>166</v>
      </c>
      <c r="D36">
        <v>909875521</v>
      </c>
      <c r="E36" t="s">
        <v>234</v>
      </c>
      <c r="F36" t="s">
        <v>173</v>
      </c>
      <c r="G36" s="154">
        <v>305154.21000000002</v>
      </c>
      <c r="H36">
        <v>1</v>
      </c>
      <c r="I36" s="154">
        <v>305154.21000000002</v>
      </c>
      <c r="J36">
        <v>0</v>
      </c>
      <c r="K36" s="6"/>
    </row>
    <row r="37" spans="1:11" x14ac:dyDescent="0.2">
      <c r="A37" s="159" t="s">
        <v>242</v>
      </c>
      <c r="B37" t="s">
        <v>52</v>
      </c>
      <c r="C37" t="s">
        <v>176</v>
      </c>
      <c r="D37">
        <v>999997930</v>
      </c>
      <c r="E37" t="s">
        <v>237</v>
      </c>
      <c r="F37" t="s">
        <v>173</v>
      </c>
      <c r="G37" s="154">
        <v>19319.54</v>
      </c>
      <c r="H37">
        <v>1</v>
      </c>
      <c r="I37" s="154">
        <v>19319.54</v>
      </c>
      <c r="J37" s="6">
        <v>43617</v>
      </c>
      <c r="K37" s="6"/>
    </row>
    <row r="38" spans="1:11" x14ac:dyDescent="0.2">
      <c r="A38" s="159">
        <v>34</v>
      </c>
      <c r="B38" t="s">
        <v>211</v>
      </c>
      <c r="C38" t="s">
        <v>166</v>
      </c>
      <c r="D38">
        <v>998753420</v>
      </c>
      <c r="E38" t="s">
        <v>235</v>
      </c>
      <c r="F38" t="s">
        <v>212</v>
      </c>
      <c r="G38" s="154">
        <v>77000</v>
      </c>
      <c r="H38">
        <v>1</v>
      </c>
      <c r="I38" s="154">
        <v>77000</v>
      </c>
      <c r="J38">
        <v>0</v>
      </c>
      <c r="K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 deviations</vt:lpstr>
      <vt:lpstr>Table 2 unforseen use</vt:lpstr>
      <vt:lpstr>ANNEX 2 &amp; WT6</vt:lpstr>
      <vt:lpstr>Sheet3</vt:lpstr>
      <vt:lpstr>p_name</vt:lpstr>
      <vt:lpstr>'Table 1 deviations'!Print_Area</vt:lpstr>
      <vt:lpstr>'Table 2 unforseen use'!Print_Area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 Dysvik Høiland</dc:creator>
  <cp:lastModifiedBy>Robert Michael Clarke</cp:lastModifiedBy>
  <cp:lastPrinted>2017-08-16T07:34:18Z</cp:lastPrinted>
  <dcterms:created xsi:type="dcterms:W3CDTF">2012-01-17T08:43:34Z</dcterms:created>
  <dcterms:modified xsi:type="dcterms:W3CDTF">2020-11-06T15:36:26Z</dcterms:modified>
</cp:coreProperties>
</file>